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4415" windowHeight="11295" tabRatio="885"/>
  </bookViews>
  <sheets>
    <sheet name="Frequently Asked Questions" sheetId="35" r:id="rId1"/>
    <sheet name="data entry DASHBOARD" sheetId="16" r:id="rId2"/>
    <sheet name="select results DASHBOARD " sheetId="17" r:id="rId3"/>
    <sheet name="Smoking" sheetId="1" r:id="rId4"/>
    <sheet name="Diabetes PG" sheetId="20" r:id="rId5"/>
    <sheet name="BMI&gt;30" sheetId="31" r:id="rId6"/>
    <sheet name="Examples of outcome prevalence" sheetId="33" r:id="rId7"/>
    <sheet name="Examples of exposure prevalence" sheetId="34" r:id="rId8"/>
  </sheets>
  <calcPr calcId="125725"/>
</workbook>
</file>

<file path=xl/calcChain.xml><?xml version="1.0" encoding="utf-8"?>
<calcChain xmlns="http://schemas.openxmlformats.org/spreadsheetml/2006/main">
  <c r="B33" i="31"/>
  <c r="B17"/>
  <c r="B3" i="17"/>
  <c r="H12" i="20"/>
  <c r="F12"/>
  <c r="D12"/>
  <c r="B12"/>
  <c r="B12" i="31"/>
  <c r="B11"/>
  <c r="B3"/>
  <c r="A8" s="1"/>
  <c r="B3" i="1"/>
  <c r="B4" i="31"/>
  <c r="B4" i="1"/>
  <c r="B4" i="20"/>
  <c r="B34" i="31"/>
  <c r="B32"/>
  <c r="B31"/>
  <c r="B30"/>
  <c r="B29"/>
  <c r="A29"/>
  <c r="B28"/>
  <c r="A28"/>
  <c r="B27"/>
  <c r="A27"/>
  <c r="B26"/>
  <c r="A26"/>
  <c r="B25"/>
  <c r="A25"/>
  <c r="B24"/>
  <c r="A24"/>
  <c r="B23"/>
  <c r="B22"/>
  <c r="B21"/>
  <c r="B20"/>
  <c r="B19"/>
  <c r="B18"/>
  <c r="B16"/>
  <c r="B15"/>
  <c r="B14"/>
  <c r="B13"/>
  <c r="B10"/>
  <c r="B9"/>
  <c r="A42" i="17"/>
  <c r="A41"/>
  <c r="A40"/>
  <c r="A39"/>
  <c r="A38"/>
  <c r="A37"/>
  <c r="A36"/>
  <c r="A35"/>
  <c r="A34"/>
  <c r="A33"/>
  <c r="A32"/>
  <c r="A31"/>
  <c r="K14" i="31" l="1"/>
  <c r="K23"/>
  <c r="K19"/>
  <c r="K27"/>
  <c r="K17"/>
  <c r="K12" i="20"/>
  <c r="K11" i="31"/>
  <c r="K12"/>
  <c r="K9"/>
  <c r="K15"/>
  <c r="K20"/>
  <c r="K13"/>
  <c r="K18"/>
  <c r="K22"/>
  <c r="K10"/>
  <c r="K16"/>
  <c r="K21"/>
  <c r="K24"/>
  <c r="K26"/>
  <c r="K28"/>
  <c r="K25"/>
  <c r="K29"/>
  <c r="K30"/>
  <c r="K31"/>
  <c r="K32"/>
  <c r="K33"/>
  <c r="K34"/>
  <c r="B25" i="1"/>
  <c r="B20"/>
  <c r="K20" s="1"/>
  <c r="B19"/>
  <c r="K19" s="1"/>
  <c r="B18"/>
  <c r="K18" s="1"/>
  <c r="B9"/>
  <c r="K9" s="1"/>
  <c r="B34"/>
  <c r="K34" s="1"/>
  <c r="B24"/>
  <c r="K24" s="1"/>
  <c r="B32" l="1"/>
  <c r="B13"/>
  <c r="B30"/>
  <c r="B13" i="20" l="1"/>
  <c r="B11"/>
  <c r="B9"/>
  <c r="B17"/>
  <c r="B15"/>
  <c r="B19"/>
  <c r="B18"/>
  <c r="B16"/>
  <c r="B14"/>
  <c r="B10"/>
  <c r="K10" s="1"/>
  <c r="B3"/>
  <c r="A8" s="1"/>
  <c r="K11" l="1"/>
  <c r="K13"/>
  <c r="K9"/>
  <c r="K18"/>
  <c r="K17"/>
  <c r="K15"/>
  <c r="K16"/>
  <c r="K19"/>
  <c r="K14"/>
  <c r="A8" i="1"/>
  <c r="G8" i="16"/>
  <c r="B10" i="1"/>
  <c r="K32"/>
  <c r="B11"/>
  <c r="B12"/>
  <c r="B14"/>
  <c r="B15"/>
  <c r="B17"/>
  <c r="B26"/>
  <c r="B27"/>
  <c r="B16"/>
  <c r="B22"/>
  <c r="B21"/>
  <c r="B28"/>
  <c r="B23"/>
  <c r="B29"/>
  <c r="B31"/>
  <c r="B33"/>
  <c r="B35"/>
  <c r="K35" s="1"/>
  <c r="G9" i="16"/>
  <c r="B6" i="20" s="1"/>
  <c r="G10" i="16"/>
  <c r="B6" i="31" s="1"/>
  <c r="AB6" s="1"/>
  <c r="B4" i="17"/>
  <c r="Q17" i="31" l="1"/>
  <c r="X17" s="1"/>
  <c r="M17"/>
  <c r="O17"/>
  <c r="V17" s="1"/>
  <c r="O12" i="20"/>
  <c r="V12" s="1"/>
  <c r="Q12"/>
  <c r="X12" s="1"/>
  <c r="M12"/>
  <c r="Q10"/>
  <c r="X10" s="1"/>
  <c r="M10"/>
  <c r="O10"/>
  <c r="V10" s="1"/>
  <c r="O12" i="31"/>
  <c r="V12" s="1"/>
  <c r="Q12"/>
  <c r="X12" s="1"/>
  <c r="Q11"/>
  <c r="X11" s="1"/>
  <c r="M12"/>
  <c r="M11"/>
  <c r="O11"/>
  <c r="V11" s="1"/>
  <c r="M34"/>
  <c r="M33"/>
  <c r="M32"/>
  <c r="M31"/>
  <c r="M30"/>
  <c r="M29"/>
  <c r="O28"/>
  <c r="V28" s="1"/>
  <c r="Q27"/>
  <c r="X27" s="1"/>
  <c r="M25"/>
  <c r="O24"/>
  <c r="V24" s="1"/>
  <c r="Q23"/>
  <c r="X23" s="1"/>
  <c r="Q22"/>
  <c r="X22" s="1"/>
  <c r="Q21"/>
  <c r="X21" s="1"/>
  <c r="Q20"/>
  <c r="X20" s="1"/>
  <c r="Q19"/>
  <c r="X19" s="1"/>
  <c r="Q18"/>
  <c r="X18" s="1"/>
  <c r="Q16"/>
  <c r="X16" s="1"/>
  <c r="Q15"/>
  <c r="X15" s="1"/>
  <c r="Q14"/>
  <c r="X14" s="1"/>
  <c r="Q13"/>
  <c r="X13" s="1"/>
  <c r="Q10"/>
  <c r="X10" s="1"/>
  <c r="Q9"/>
  <c r="X9" s="1"/>
  <c r="O32"/>
  <c r="V32" s="1"/>
  <c r="Q28"/>
  <c r="X28" s="1"/>
  <c r="O25"/>
  <c r="V25" s="1"/>
  <c r="Q34"/>
  <c r="X34" s="1"/>
  <c r="Q31"/>
  <c r="X31" s="1"/>
  <c r="Q29"/>
  <c r="X29" s="1"/>
  <c r="O26"/>
  <c r="V26" s="1"/>
  <c r="M22"/>
  <c r="M20"/>
  <c r="M18"/>
  <c r="M15"/>
  <c r="M13"/>
  <c r="M9"/>
  <c r="T9" s="1"/>
  <c r="AB9" s="1"/>
  <c r="AA9" s="1"/>
  <c r="M28"/>
  <c r="O27"/>
  <c r="V27" s="1"/>
  <c r="Q26"/>
  <c r="X26" s="1"/>
  <c r="M24"/>
  <c r="O23"/>
  <c r="V23" s="1"/>
  <c r="O22"/>
  <c r="V22" s="1"/>
  <c r="O21"/>
  <c r="V21" s="1"/>
  <c r="O20"/>
  <c r="V20" s="1"/>
  <c r="O19"/>
  <c r="V19" s="1"/>
  <c r="O18"/>
  <c r="V18" s="1"/>
  <c r="O16"/>
  <c r="V16" s="1"/>
  <c r="O15"/>
  <c r="V15" s="1"/>
  <c r="O14"/>
  <c r="V14" s="1"/>
  <c r="O13"/>
  <c r="V13" s="1"/>
  <c r="O10"/>
  <c r="V10" s="1"/>
  <c r="O9"/>
  <c r="V9" s="1"/>
  <c r="O34"/>
  <c r="V34" s="1"/>
  <c r="O33"/>
  <c r="V33" s="1"/>
  <c r="O31"/>
  <c r="V31" s="1"/>
  <c r="O30"/>
  <c r="V30" s="1"/>
  <c r="O29"/>
  <c r="V29" s="1"/>
  <c r="M26"/>
  <c r="Q24"/>
  <c r="X24" s="1"/>
  <c r="Q33"/>
  <c r="X33" s="1"/>
  <c r="Q32"/>
  <c r="X32" s="1"/>
  <c r="Q30"/>
  <c r="X30" s="1"/>
  <c r="M27"/>
  <c r="Q25"/>
  <c r="X25" s="1"/>
  <c r="M23"/>
  <c r="M21"/>
  <c r="M19"/>
  <c r="M16"/>
  <c r="M14"/>
  <c r="M10"/>
  <c r="B6" i="1"/>
  <c r="K25"/>
  <c r="K30"/>
  <c r="K13"/>
  <c r="M11" i="20"/>
  <c r="O13"/>
  <c r="V13" s="1"/>
  <c r="Q11"/>
  <c r="X11" s="1"/>
  <c r="Q13"/>
  <c r="X13" s="1"/>
  <c r="M13"/>
  <c r="O11"/>
  <c r="V11" s="1"/>
  <c r="Q9"/>
  <c r="X9" s="1"/>
  <c r="O18"/>
  <c r="V18" s="1"/>
  <c r="O15"/>
  <c r="V15" s="1"/>
  <c r="M16"/>
  <c r="M17"/>
  <c r="Q18"/>
  <c r="X18" s="1"/>
  <c r="Q15"/>
  <c r="X15" s="1"/>
  <c r="M18"/>
  <c r="M9"/>
  <c r="O16"/>
  <c r="V16" s="1"/>
  <c r="O19"/>
  <c r="V19" s="1"/>
  <c r="O17"/>
  <c r="V17" s="1"/>
  <c r="M19"/>
  <c r="O9"/>
  <c r="V9" s="1"/>
  <c r="Q16"/>
  <c r="X16" s="1"/>
  <c r="Q19"/>
  <c r="X19" s="1"/>
  <c r="Q17"/>
  <c r="X17" s="1"/>
  <c r="M15"/>
  <c r="Q14"/>
  <c r="X14" s="1"/>
  <c r="M14"/>
  <c r="AB6"/>
  <c r="O14"/>
  <c r="V14" s="1"/>
  <c r="K27" i="1"/>
  <c r="K12"/>
  <c r="K10"/>
  <c r="K17"/>
  <c r="K23"/>
  <c r="K15"/>
  <c r="K31"/>
  <c r="K28"/>
  <c r="K22"/>
  <c r="K14"/>
  <c r="K21"/>
  <c r="K11"/>
  <c r="K33"/>
  <c r="K29"/>
  <c r="K16"/>
  <c r="K26"/>
  <c r="T17" i="31" l="1"/>
  <c r="G23" i="17"/>
  <c r="E20"/>
  <c r="T12" i="20"/>
  <c r="T11"/>
  <c r="E18" i="17"/>
  <c r="E17"/>
  <c r="T10" i="20"/>
  <c r="G14" i="17"/>
  <c r="T11" i="31"/>
  <c r="G15" i="17"/>
  <c r="T12" i="31"/>
  <c r="T18" i="20"/>
  <c r="E38" i="17"/>
  <c r="T16" i="20"/>
  <c r="E35" i="17"/>
  <c r="T19" i="20"/>
  <c r="E40" i="17"/>
  <c r="T17" i="20"/>
  <c r="E36" i="17"/>
  <c r="T15" i="20"/>
  <c r="E32" i="17"/>
  <c r="G28"/>
  <c r="T21" i="31"/>
  <c r="G38" i="17"/>
  <c r="T26" i="31"/>
  <c r="G52" i="17"/>
  <c r="T33" i="31"/>
  <c r="G40" i="17"/>
  <c r="T27" i="31"/>
  <c r="G45" i="17"/>
  <c r="T32" i="31"/>
  <c r="G17" i="17"/>
  <c r="T14" i="31"/>
  <c r="G31" i="17"/>
  <c r="T23" i="31"/>
  <c r="G19" i="17"/>
  <c r="T15" i="31"/>
  <c r="G36" i="17"/>
  <c r="T25" i="31"/>
  <c r="G43" i="17"/>
  <c r="T30" i="31"/>
  <c r="G55" i="17"/>
  <c r="T34" i="31"/>
  <c r="G13" i="17"/>
  <c r="T10" i="31"/>
  <c r="G16" i="17"/>
  <c r="T13" i="31"/>
  <c r="G29" i="17"/>
  <c r="T22" i="31"/>
  <c r="G42" i="17"/>
  <c r="T29" i="31"/>
  <c r="G26" i="17"/>
  <c r="T19" i="31"/>
  <c r="G34" i="17"/>
  <c r="T24" i="31"/>
  <c r="G27" i="17"/>
  <c r="T20" i="31"/>
  <c r="G22" i="17"/>
  <c r="T16" i="31"/>
  <c r="G41" i="17"/>
  <c r="T28" i="31"/>
  <c r="G24" i="17"/>
  <c r="T18" i="31"/>
  <c r="G44" i="17"/>
  <c r="T31" i="31"/>
  <c r="M20" i="1"/>
  <c r="Q18"/>
  <c r="X18" s="1"/>
  <c r="O20"/>
  <c r="V20" s="1"/>
  <c r="M19"/>
  <c r="Q20"/>
  <c r="X20" s="1"/>
  <c r="O19"/>
  <c r="V19" s="1"/>
  <c r="M18"/>
  <c r="Q19"/>
  <c r="X19" s="1"/>
  <c r="O18"/>
  <c r="V18" s="1"/>
  <c r="Q9"/>
  <c r="X9" s="1"/>
  <c r="M9"/>
  <c r="T9" s="1"/>
  <c r="O9"/>
  <c r="V9" s="1"/>
  <c r="O35"/>
  <c r="V35" s="1"/>
  <c r="M34"/>
  <c r="Q35"/>
  <c r="X35" s="1"/>
  <c r="O34"/>
  <c r="V34" s="1"/>
  <c r="M35"/>
  <c r="Q34"/>
  <c r="X34" s="1"/>
  <c r="Q32"/>
  <c r="X32" s="1"/>
  <c r="O24"/>
  <c r="V24" s="1"/>
  <c r="Q24"/>
  <c r="X24" s="1"/>
  <c r="M24"/>
  <c r="M22"/>
  <c r="T22" s="1"/>
  <c r="Q27"/>
  <c r="X27" s="1"/>
  <c r="M23"/>
  <c r="T23" s="1"/>
  <c r="M21"/>
  <c r="C43" i="17" s="1"/>
  <c r="Q10" i="1"/>
  <c r="X10" s="1"/>
  <c r="Q33"/>
  <c r="X33" s="1"/>
  <c r="O23"/>
  <c r="V23" s="1"/>
  <c r="O33"/>
  <c r="V33" s="1"/>
  <c r="M32"/>
  <c r="Q15"/>
  <c r="X15" s="1"/>
  <c r="M27"/>
  <c r="T27" s="1"/>
  <c r="Q28"/>
  <c r="X28" s="1"/>
  <c r="M31"/>
  <c r="C53" i="17" s="1"/>
  <c r="M12" i="1"/>
  <c r="M10"/>
  <c r="O13"/>
  <c r="V13" s="1"/>
  <c r="M25"/>
  <c r="C47" i="17" s="1"/>
  <c r="Q14" i="1"/>
  <c r="X14" s="1"/>
  <c r="Q21"/>
  <c r="X21" s="1"/>
  <c r="M17"/>
  <c r="T17" s="1"/>
  <c r="O21"/>
  <c r="V21" s="1"/>
  <c r="Q30"/>
  <c r="X30" s="1"/>
  <c r="O32"/>
  <c r="V32" s="1"/>
  <c r="M14"/>
  <c r="T14" s="1"/>
  <c r="M33"/>
  <c r="Q12"/>
  <c r="X12" s="1"/>
  <c r="Q26"/>
  <c r="X26" s="1"/>
  <c r="Q22"/>
  <c r="X22" s="1"/>
  <c r="Q29"/>
  <c r="X29" s="1"/>
  <c r="M15"/>
  <c r="C20" i="17" s="1"/>
  <c r="M11" i="1"/>
  <c r="AB6"/>
  <c r="O17"/>
  <c r="V17" s="1"/>
  <c r="O22"/>
  <c r="V22" s="1"/>
  <c r="O26"/>
  <c r="V26" s="1"/>
  <c r="O25"/>
  <c r="V25" s="1"/>
  <c r="O27"/>
  <c r="V27" s="1"/>
  <c r="M30"/>
  <c r="M13"/>
  <c r="Q25"/>
  <c r="X25" s="1"/>
  <c r="Q31"/>
  <c r="X31" s="1"/>
  <c r="M16"/>
  <c r="T16" s="1"/>
  <c r="M26"/>
  <c r="C48" i="17" s="1"/>
  <c r="O16" i="1"/>
  <c r="V16" s="1"/>
  <c r="O31"/>
  <c r="V31" s="1"/>
  <c r="O28"/>
  <c r="V28" s="1"/>
  <c r="O29"/>
  <c r="V29" s="1"/>
  <c r="M28"/>
  <c r="T28" s="1"/>
  <c r="Q11"/>
  <c r="X11" s="1"/>
  <c r="Q17"/>
  <c r="X17" s="1"/>
  <c r="Q16"/>
  <c r="X16" s="1"/>
  <c r="Q23"/>
  <c r="X23" s="1"/>
  <c r="M29"/>
  <c r="C51" i="17" s="1"/>
  <c r="O11" i="1"/>
  <c r="V11" s="1"/>
  <c r="O15"/>
  <c r="V15" s="1"/>
  <c r="O10"/>
  <c r="V10" s="1"/>
  <c r="O12"/>
  <c r="V12" s="1"/>
  <c r="O14"/>
  <c r="V14" s="1"/>
  <c r="O30"/>
  <c r="V30" s="1"/>
  <c r="Q13"/>
  <c r="X13" s="1"/>
  <c r="T14" i="20"/>
  <c r="E31" i="17"/>
  <c r="E25"/>
  <c r="T13" i="20"/>
  <c r="T9"/>
  <c r="E13" i="17"/>
  <c r="T35" i="1" l="1"/>
  <c r="C59" i="17"/>
  <c r="T34" i="1"/>
  <c r="C58" i="17"/>
  <c r="AB17" i="31"/>
  <c r="AA17" s="1"/>
  <c r="F23" i="17"/>
  <c r="AB12" i="20"/>
  <c r="AA12" s="1"/>
  <c r="D20" i="17"/>
  <c r="AB11" i="20"/>
  <c r="AA11" s="1"/>
  <c r="D18" i="17"/>
  <c r="AB10" i="20"/>
  <c r="AA10" s="1"/>
  <c r="D17" i="17"/>
  <c r="AB11" i="31"/>
  <c r="AA11" s="1"/>
  <c r="F14" i="17"/>
  <c r="AB12" i="31"/>
  <c r="AA12" s="1"/>
  <c r="F15" i="17"/>
  <c r="AB15" i="20"/>
  <c r="AA15" s="1"/>
  <c r="D32" i="17"/>
  <c r="AB19" i="20"/>
  <c r="AA19" s="1"/>
  <c r="D40" i="17"/>
  <c r="AB18" i="20"/>
  <c r="AA18" s="1"/>
  <c r="D38" i="17"/>
  <c r="AB17" i="20"/>
  <c r="AA17" s="1"/>
  <c r="D36" i="17"/>
  <c r="AB16" i="20"/>
  <c r="AA16" s="1"/>
  <c r="D35" i="17"/>
  <c r="F24"/>
  <c r="AB18" i="31"/>
  <c r="AA18" s="1"/>
  <c r="AB24"/>
  <c r="AA24" s="1"/>
  <c r="F34" i="17"/>
  <c r="F16"/>
  <c r="AB13" i="31"/>
  <c r="AA13" s="1"/>
  <c r="F36" i="17"/>
  <c r="AB25" i="31"/>
  <c r="AA25" s="1"/>
  <c r="F45" i="17"/>
  <c r="AB32" i="31"/>
  <c r="AA32" s="1"/>
  <c r="AB33"/>
  <c r="AA33" s="1"/>
  <c r="F52" i="17"/>
  <c r="F44"/>
  <c r="AB31" i="31"/>
  <c r="AA31" s="1"/>
  <c r="F27" i="17"/>
  <c r="AB20" i="31"/>
  <c r="AA20" s="1"/>
  <c r="F26" i="17"/>
  <c r="AB19" i="31"/>
  <c r="AA19" s="1"/>
  <c r="AB10"/>
  <c r="AA10" s="1"/>
  <c r="F13" i="17"/>
  <c r="F22"/>
  <c r="AB16" i="31"/>
  <c r="AA16" s="1"/>
  <c r="AB29"/>
  <c r="AA29" s="1"/>
  <c r="F42" i="17"/>
  <c r="F55"/>
  <c r="AB34" i="31"/>
  <c r="AA34" s="1"/>
  <c r="F31" i="17"/>
  <c r="AB23" i="31"/>
  <c r="AA23" s="1"/>
  <c r="F28" i="17"/>
  <c r="AB21" i="31"/>
  <c r="AA21" s="1"/>
  <c r="F41" i="17"/>
  <c r="AB28" i="31"/>
  <c r="AA28" s="1"/>
  <c r="F29" i="17"/>
  <c r="AB22" i="31"/>
  <c r="AA22" s="1"/>
  <c r="F43" i="17"/>
  <c r="AB30" i="31"/>
  <c r="AA30" s="1"/>
  <c r="F19" i="17"/>
  <c r="AB15" i="31"/>
  <c r="AA15" s="1"/>
  <c r="AB14"/>
  <c r="AA14" s="1"/>
  <c r="F17" i="17"/>
  <c r="F40"/>
  <c r="AB27" i="31"/>
  <c r="AA27" s="1"/>
  <c r="AB26"/>
  <c r="AA26" s="1"/>
  <c r="F38" i="17"/>
  <c r="C39"/>
  <c r="T20" i="1"/>
  <c r="C34" i="17"/>
  <c r="T18" i="1"/>
  <c r="T19"/>
  <c r="C35" i="17"/>
  <c r="C8"/>
  <c r="C44"/>
  <c r="T33" i="1"/>
  <c r="B57" i="17" s="1"/>
  <c r="C57"/>
  <c r="T30" i="1"/>
  <c r="B54" i="17" s="1"/>
  <c r="C54"/>
  <c r="T32" i="1"/>
  <c r="C56" i="17"/>
  <c r="T13" i="1"/>
  <c r="C16" i="17"/>
  <c r="T11" i="1"/>
  <c r="C10" i="17"/>
  <c r="T12" i="1"/>
  <c r="C11" i="17"/>
  <c r="T21" i="1"/>
  <c r="AB21" s="1"/>
  <c r="AA21" s="1"/>
  <c r="T10"/>
  <c r="C9" i="17"/>
  <c r="C46"/>
  <c r="T24" i="1"/>
  <c r="T29"/>
  <c r="AB29" s="1"/>
  <c r="AA29" s="1"/>
  <c r="T26"/>
  <c r="AB26" s="1"/>
  <c r="AA26" s="1"/>
  <c r="C30" i="17"/>
  <c r="T31" i="1"/>
  <c r="B53" i="17" s="1"/>
  <c r="C45"/>
  <c r="AB9" i="1"/>
  <c r="AA9" s="1"/>
  <c r="C50" i="17"/>
  <c r="C49"/>
  <c r="T25" i="1"/>
  <c r="B47" i="17" s="1"/>
  <c r="C17"/>
  <c r="C31"/>
  <c r="T15" i="1"/>
  <c r="B20" i="17" s="1"/>
  <c r="AB13" i="20"/>
  <c r="AA13" s="1"/>
  <c r="D25" i="17"/>
  <c r="AB14" i="20"/>
  <c r="AA14" s="1"/>
  <c r="D31" i="17"/>
  <c r="AB9" i="20"/>
  <c r="AA9" s="1"/>
  <c r="D13" i="17"/>
  <c r="AB22" i="1"/>
  <c r="AA22" s="1"/>
  <c r="B44" i="17"/>
  <c r="AB27" i="1"/>
  <c r="AA27" s="1"/>
  <c r="B49" i="17"/>
  <c r="AB14" i="1"/>
  <c r="AA14" s="1"/>
  <c r="B17" i="17"/>
  <c r="AB28" i="1"/>
  <c r="AA28" s="1"/>
  <c r="B50" i="17"/>
  <c r="AB17" i="1"/>
  <c r="AA17" s="1"/>
  <c r="B31" i="17"/>
  <c r="B45"/>
  <c r="AB23" i="1"/>
  <c r="AA23" s="1"/>
  <c r="AB16"/>
  <c r="AA16" s="1"/>
  <c r="B30" i="17"/>
  <c r="AB35" i="1" l="1"/>
  <c r="AA35" s="1"/>
  <c r="B59" i="17"/>
  <c r="AB34" i="1"/>
  <c r="AA34" s="1"/>
  <c r="B58" i="17"/>
  <c r="AB19" i="1"/>
  <c r="AA19" s="1"/>
  <c r="B35" i="17"/>
  <c r="AB20" i="1"/>
  <c r="AA20" s="1"/>
  <c r="B39" i="17"/>
  <c r="AB18" i="1"/>
  <c r="AA18" s="1"/>
  <c r="B34" i="17"/>
  <c r="AB33" i="1"/>
  <c r="AA33" s="1"/>
  <c r="AB32"/>
  <c r="AA32" s="1"/>
  <c r="B56" i="17"/>
  <c r="AB30" i="1"/>
  <c r="AA30" s="1"/>
  <c r="B43" i="17"/>
  <c r="AB10" i="1"/>
  <c r="AA10" s="1"/>
  <c r="B9" i="17"/>
  <c r="AB12" i="1"/>
  <c r="AA12" s="1"/>
  <c r="B11" i="17"/>
  <c r="AB13" i="1"/>
  <c r="AA13" s="1"/>
  <c r="B16" i="17"/>
  <c r="B46"/>
  <c r="AB24" i="1"/>
  <c r="AA24" s="1"/>
  <c r="AB11"/>
  <c r="AA11" s="1"/>
  <c r="B10" i="17"/>
  <c r="B51"/>
  <c r="AB31" i="1"/>
  <c r="AA31" s="1"/>
  <c r="B48" i="17"/>
  <c r="B8"/>
  <c r="AB25" i="1"/>
  <c r="AA25" s="1"/>
  <c r="AB15"/>
  <c r="AA15" s="1"/>
</calcChain>
</file>

<file path=xl/comments1.xml><?xml version="1.0" encoding="utf-8"?>
<comments xmlns="http://schemas.openxmlformats.org/spreadsheetml/2006/main">
  <authors>
    <author>Lorenzo Botto</author>
  </authors>
  <commentList>
    <comment ref="B4" authorId="0">
      <text>
        <r>
          <rPr>
            <b/>
            <sz val="12"/>
            <color indexed="81"/>
            <rFont val="Tahoma"/>
            <family val="2"/>
          </rPr>
          <t>Enter the name of your area.</t>
        </r>
        <r>
          <rPr>
            <sz val="12"/>
            <color indexed="81"/>
            <rFont val="Tahoma"/>
            <family val="2"/>
          </rPr>
          <t xml:space="preserve"> This name will be carried through the other worksheets</t>
        </r>
        <r>
          <rPr>
            <sz val="9"/>
            <color indexed="81"/>
            <rFont val="Tahoma"/>
            <family val="2"/>
          </rPr>
          <t xml:space="preserve">
</t>
        </r>
      </text>
    </comment>
    <comment ref="B5" authorId="0">
      <text>
        <r>
          <rPr>
            <b/>
            <sz val="12"/>
            <color indexed="81"/>
            <rFont val="Tahoma"/>
            <family val="2"/>
          </rPr>
          <t xml:space="preserve">Enter the number of births you are considering for the analysis. For example, if you are evaluating 10 years in an area with 100,000 births per area, enter 1,000,0000. </t>
        </r>
        <r>
          <rPr>
            <sz val="12"/>
            <color indexed="81"/>
            <rFont val="Tahoma"/>
            <family val="2"/>
          </rPr>
          <t xml:space="preserve">This number is crucial for calculations, and will be carried over </t>
        </r>
        <r>
          <rPr>
            <b/>
            <sz val="12"/>
            <color indexed="81"/>
            <rFont val="Tahoma"/>
            <family val="2"/>
          </rPr>
          <t>automatically</t>
        </r>
        <r>
          <rPr>
            <sz val="12"/>
            <color indexed="81"/>
            <rFont val="Tahoma"/>
            <family val="2"/>
          </rPr>
          <t xml:space="preserve"> to other worksheets</t>
        </r>
        <r>
          <rPr>
            <b/>
            <sz val="9"/>
            <color indexed="81"/>
            <rFont val="Tahoma"/>
            <family val="2"/>
          </rPr>
          <t xml:space="preserve">
</t>
        </r>
        <r>
          <rPr>
            <sz val="9"/>
            <color indexed="81"/>
            <rFont val="Tahoma"/>
            <family val="2"/>
          </rPr>
          <t xml:space="preserve">
</t>
        </r>
      </text>
    </comment>
    <comment ref="B7" authorId="0">
      <text>
        <r>
          <rPr>
            <b/>
            <sz val="11"/>
            <color indexed="81"/>
            <rFont val="Tahoma"/>
            <family val="2"/>
          </rPr>
          <t xml:space="preserve">Enter or edit the prevalence of these outcomes,
 as they apply to your populations. These can be estimates (the more accurate the better). </t>
        </r>
        <r>
          <rPr>
            <sz val="11"/>
            <color indexed="81"/>
            <rFont val="Tahoma"/>
            <family val="2"/>
          </rPr>
          <t xml:space="preserve">However, if you do not have data or estimates, we have provided estimates from several literature sources (cited below the table), as a starting point for you. </t>
        </r>
        <r>
          <rPr>
            <sz val="9"/>
            <color indexed="81"/>
            <rFont val="Tahoma"/>
            <family val="2"/>
          </rPr>
          <t xml:space="preserve">
</t>
        </r>
      </text>
    </comment>
    <comment ref="E7" authorId="0">
      <text>
        <r>
          <rPr>
            <b/>
            <sz val="11"/>
            <color indexed="81"/>
            <rFont val="Tahoma"/>
            <family val="2"/>
          </rPr>
          <t>Enter your best estimate of the risk factor prevalence among the at-risk population</t>
        </r>
        <r>
          <rPr>
            <sz val="11"/>
            <color indexed="81"/>
            <rFont val="Tahoma"/>
            <family val="2"/>
          </rPr>
          <t xml:space="preserve"> (e.g., women of childbearing age, women who give birth). </t>
        </r>
        <r>
          <rPr>
            <b/>
            <sz val="11"/>
            <color indexed="81"/>
            <rFont val="Tahoma"/>
            <family val="2"/>
          </rPr>
          <t>These are crucial estimates that drive the population attributable fraction,</t>
        </r>
        <r>
          <rPr>
            <sz val="11"/>
            <color indexed="81"/>
            <rFont val="Tahoma"/>
            <family val="2"/>
          </rPr>
          <t xml:space="preserve"> so choose the best ones and be aware of their potential limitations and biasesi. Ideally these data should come  from recent and well validated surveys.  </t>
        </r>
        <r>
          <rPr>
            <sz val="9"/>
            <color indexed="81"/>
            <rFont val="Tahoma"/>
            <family val="2"/>
          </rPr>
          <t xml:space="preserve">
</t>
        </r>
      </text>
    </comment>
    <comment ref="F7" authorId="0">
      <text>
        <r>
          <rPr>
            <b/>
            <sz val="11"/>
            <color indexed="81"/>
            <rFont val="Tahoma"/>
            <family val="2"/>
          </rPr>
          <t>This optional f</t>
        </r>
        <r>
          <rPr>
            <sz val="11"/>
            <color indexed="81"/>
            <rFont val="Tahoma"/>
            <family val="2"/>
          </rPr>
          <t>ield is provided in order to incorporate</t>
        </r>
        <r>
          <rPr>
            <b/>
            <sz val="11"/>
            <color indexed="81"/>
            <rFont val="Tahoma"/>
            <family val="2"/>
          </rPr>
          <t xml:space="preserve"> an estimation of the bias </t>
        </r>
        <r>
          <rPr>
            <sz val="11"/>
            <color indexed="81"/>
            <rFont val="Tahoma"/>
            <family val="2"/>
          </rPr>
          <t>in the</t>
        </r>
        <r>
          <rPr>
            <b/>
            <sz val="11"/>
            <color indexed="81"/>
            <rFont val="Tahoma"/>
            <family val="2"/>
          </rPr>
          <t xml:space="preserve"> survey of risk factors. </t>
        </r>
        <r>
          <rPr>
            <sz val="11"/>
            <color indexed="81"/>
            <rFont val="Tahoma"/>
            <family val="2"/>
          </rPr>
          <t xml:space="preserve">For example, if your estimation of smoking prevalence is that smokers are 20% more than those who actually reported smoking (real/reported=120/100 = 1.2)  you can incorporate that estimate here, by entering 1.2 in the 'smoking' row. </t>
        </r>
        <r>
          <rPr>
            <b/>
            <sz val="11"/>
            <color indexed="81"/>
            <rFont val="Tahoma"/>
            <family val="2"/>
          </rPr>
          <t>The default is 1</t>
        </r>
        <r>
          <rPr>
            <sz val="11"/>
            <color indexed="81"/>
            <rFont val="Tahoma"/>
            <family val="2"/>
          </rPr>
          <t xml:space="preserve">  i.e., what you observe is reality).
</t>
        </r>
      </text>
    </comment>
    <comment ref="G7" authorId="0">
      <text>
        <r>
          <rPr>
            <b/>
            <sz val="12"/>
            <color indexed="81"/>
            <rFont val="Tahoma"/>
            <family val="2"/>
          </rPr>
          <t xml:space="preserve">This is a calculated field, do not edit.
The field is crucial -- it provides the basic risk factor prevalence for all attributable fraction calculations in the result worksheets. </t>
        </r>
        <r>
          <rPr>
            <sz val="12"/>
            <color indexed="81"/>
            <rFont val="Tahoma"/>
            <family val="2"/>
          </rPr>
          <t xml:space="preserve">It is calculated from the data entered in field 4 (prevalence%), adjusted for the bias factor (field 5)
</t>
        </r>
      </text>
    </comment>
    <comment ref="D13" authorId="0">
      <text>
        <r>
          <rPr>
            <sz val="11"/>
            <color indexed="81"/>
            <rFont val="Tahoma"/>
            <family val="2"/>
          </rPr>
          <t xml:space="preserve">All data has strengths and limitations, and is finite in time and space. </t>
        </r>
        <r>
          <rPr>
            <b/>
            <sz val="11"/>
            <color indexed="81"/>
            <rFont val="Tahoma"/>
            <family val="2"/>
          </rPr>
          <t>Enter here key comments and data sources</t>
        </r>
        <r>
          <rPr>
            <sz val="11"/>
            <color indexed="81"/>
            <rFont val="Tahoma"/>
            <family val="2"/>
          </rPr>
          <t xml:space="preserve"> to document and help users of your data understand the information, so as to </t>
        </r>
        <r>
          <rPr>
            <b/>
            <sz val="11"/>
            <color indexed="81"/>
            <rFont val="Tahoma"/>
            <family val="2"/>
          </rPr>
          <t>use it as appropriately as possible</t>
        </r>
        <r>
          <rPr>
            <sz val="9"/>
            <color indexed="81"/>
            <rFont val="Tahoma"/>
            <family val="2"/>
          </rPr>
          <t xml:space="preserve">.
</t>
        </r>
      </text>
    </comment>
  </commentList>
</comments>
</file>

<file path=xl/comments2.xml><?xml version="1.0" encoding="utf-8"?>
<comments xmlns="http://schemas.openxmlformats.org/spreadsheetml/2006/main">
  <authors>
    <author>Lorenzo Botto</author>
  </authors>
  <commentList>
    <comment ref="D3" authorId="0">
      <text>
        <r>
          <rPr>
            <sz val="10"/>
            <color indexed="81"/>
            <rFont val="Tahoma"/>
            <family val="2"/>
          </rPr>
          <t>This table is entirely computed from the data entered in the data entry dashboard and the risk factor-specific odds ratios (in this worksheet). 
To prevent inadvertent erasing of data and formulas, the worksheet is locked. The exception is the Modeling Scenario (section to the right) where you can enter a value of your choice (between 0 and 100) for the percent reduction of exposure following interventions</t>
        </r>
        <r>
          <rPr>
            <b/>
            <sz val="9"/>
            <color indexed="81"/>
            <rFont val="Tahoma"/>
            <family val="2"/>
          </rPr>
          <t xml:space="preserve">
</t>
        </r>
        <r>
          <rPr>
            <sz val="9"/>
            <color indexed="81"/>
            <rFont val="Tahoma"/>
            <family val="2"/>
          </rPr>
          <t xml:space="preserve">
</t>
        </r>
      </text>
    </comment>
    <comment ref="AA3" authorId="0">
      <text>
        <r>
          <rPr>
            <sz val="11"/>
            <color indexed="81"/>
            <rFont val="Tahoma"/>
            <family val="2"/>
          </rPr>
          <t xml:space="preserve">This modeling function gives you a simple way to </t>
        </r>
        <r>
          <rPr>
            <b/>
            <sz val="11"/>
            <color indexed="81"/>
            <rFont val="Tahoma"/>
            <family val="2"/>
          </rPr>
          <t>estimate what would change (how many cases might be prevented) if you implement successful interventions</t>
        </r>
        <r>
          <rPr>
            <sz val="11"/>
            <color indexed="81"/>
            <rFont val="Tahoma"/>
            <family val="2"/>
          </rPr>
          <t xml:space="preserve"> that reduce by a given percent the exposure frequency in your population.
</t>
        </r>
        <r>
          <rPr>
            <b/>
            <sz val="11"/>
            <color indexed="81"/>
            <rFont val="Tahoma"/>
            <family val="2"/>
          </rPr>
          <t>Simply enter the percent reduction of your intervention</t>
        </r>
        <r>
          <rPr>
            <sz val="11"/>
            <color indexed="81"/>
            <rFont val="Tahoma"/>
            <family val="2"/>
          </rPr>
          <t xml:space="preserve"> (up to 100 percent) and the program automatically recalculates the new exposure frequency (</t>
        </r>
        <r>
          <rPr>
            <b/>
            <sz val="11"/>
            <color indexed="81"/>
            <rFont val="Tahoma"/>
            <family val="2"/>
          </rPr>
          <t>cell to the right</t>
        </r>
        <r>
          <rPr>
            <sz val="11"/>
            <color indexed="81"/>
            <rFont val="Tahoma"/>
            <family val="2"/>
          </rPr>
          <t>) and the number of cases prevented for each health outcome (</t>
        </r>
        <r>
          <rPr>
            <b/>
            <sz val="11"/>
            <color indexed="81"/>
            <rFont val="Tahoma"/>
            <family val="2"/>
          </rPr>
          <t>column below</t>
        </r>
        <r>
          <rPr>
            <sz val="11"/>
            <color indexed="81"/>
            <rFont val="Tahoma"/>
            <family val="2"/>
          </rPr>
          <t xml:space="preserve">). </t>
        </r>
        <r>
          <rPr>
            <sz val="9"/>
            <color indexed="81"/>
            <rFont val="Tahoma"/>
            <charset val="1"/>
          </rPr>
          <t xml:space="preserve">
</t>
        </r>
      </text>
    </comment>
  </commentList>
</comments>
</file>

<file path=xl/comments3.xml><?xml version="1.0" encoding="utf-8"?>
<comments xmlns="http://schemas.openxmlformats.org/spreadsheetml/2006/main">
  <authors>
    <author>Lorenzo Botto</author>
  </authors>
  <commentList>
    <comment ref="D3" authorId="0">
      <text>
        <r>
          <rPr>
            <sz val="11"/>
            <color indexed="81"/>
            <rFont val="Tahoma"/>
            <family val="2"/>
          </rPr>
          <t xml:space="preserve">This table is </t>
        </r>
        <r>
          <rPr>
            <b/>
            <sz val="11"/>
            <color indexed="81"/>
            <rFont val="Tahoma"/>
            <family val="2"/>
          </rPr>
          <t>entirely computed</t>
        </r>
        <r>
          <rPr>
            <sz val="11"/>
            <color indexed="81"/>
            <rFont val="Tahoma"/>
            <family val="2"/>
          </rPr>
          <t xml:space="preserve"> from the data entered in the data entry dashboard and the risk factor-specific odds ratios (in this worksheet). 
To</t>
        </r>
        <r>
          <rPr>
            <b/>
            <sz val="11"/>
            <color indexed="81"/>
            <rFont val="Tahoma"/>
            <family val="2"/>
          </rPr>
          <t xml:space="preserve"> prevent inadvertent erasing </t>
        </r>
        <r>
          <rPr>
            <sz val="11"/>
            <color indexed="81"/>
            <rFont val="Tahoma"/>
            <family val="2"/>
          </rPr>
          <t xml:space="preserve">of data and formulas, the worksheet is </t>
        </r>
        <r>
          <rPr>
            <b/>
            <sz val="11"/>
            <color indexed="81"/>
            <rFont val="Tahoma"/>
            <family val="2"/>
          </rPr>
          <t>locked.</t>
        </r>
        <r>
          <rPr>
            <sz val="11"/>
            <color indexed="81"/>
            <rFont val="Tahoma"/>
            <family val="2"/>
          </rPr>
          <t xml:space="preserve"> 
The </t>
        </r>
        <r>
          <rPr>
            <b/>
            <sz val="11"/>
            <color indexed="81"/>
            <rFont val="Tahoma"/>
            <family val="2"/>
          </rPr>
          <t>exception is the Modeling Scenario</t>
        </r>
        <r>
          <rPr>
            <sz val="11"/>
            <color indexed="81"/>
            <rFont val="Tahoma"/>
            <family val="2"/>
          </rPr>
          <t xml:space="preserve"> (section to the right) where you can </t>
        </r>
        <r>
          <rPr>
            <b/>
            <sz val="11"/>
            <color indexed="81"/>
            <rFont val="Tahoma"/>
            <family val="2"/>
          </rPr>
          <t xml:space="preserve">enter a value </t>
        </r>
        <r>
          <rPr>
            <sz val="11"/>
            <color indexed="81"/>
            <rFont val="Tahoma"/>
            <family val="2"/>
          </rPr>
          <t>of your choice (between 0 and 100) for the percent reduction of exposure following interventions.</t>
        </r>
      </text>
    </comment>
    <comment ref="AA3" authorId="0">
      <text>
        <r>
          <rPr>
            <sz val="11"/>
            <color indexed="81"/>
            <rFont val="Tahoma"/>
            <family val="2"/>
          </rPr>
          <t xml:space="preserve">This modeling function gives you a simple way to </t>
        </r>
        <r>
          <rPr>
            <b/>
            <sz val="11"/>
            <color indexed="81"/>
            <rFont val="Tahoma"/>
            <family val="2"/>
          </rPr>
          <t>estimate what would change (how many cases might be prevented) if you implement successful interventions</t>
        </r>
        <r>
          <rPr>
            <sz val="11"/>
            <color indexed="81"/>
            <rFont val="Tahoma"/>
            <family val="2"/>
          </rPr>
          <t xml:space="preserve"> that reduce by a given percent the exposure frequency in your population.
</t>
        </r>
        <r>
          <rPr>
            <b/>
            <sz val="11"/>
            <color indexed="81"/>
            <rFont val="Tahoma"/>
            <family val="2"/>
          </rPr>
          <t>Simply enter the percent reduction of your intervention</t>
        </r>
        <r>
          <rPr>
            <sz val="11"/>
            <color indexed="81"/>
            <rFont val="Tahoma"/>
            <family val="2"/>
          </rPr>
          <t xml:space="preserve"> (up to 100 percent) and the program automatically recalculates the new exposure frequency (</t>
        </r>
        <r>
          <rPr>
            <b/>
            <sz val="11"/>
            <color indexed="81"/>
            <rFont val="Tahoma"/>
            <family val="2"/>
          </rPr>
          <t>cell to the right</t>
        </r>
        <r>
          <rPr>
            <sz val="11"/>
            <color indexed="81"/>
            <rFont val="Tahoma"/>
            <family val="2"/>
          </rPr>
          <t>) and the number of cases prevented for each health outcome (</t>
        </r>
        <r>
          <rPr>
            <b/>
            <sz val="11"/>
            <color indexed="81"/>
            <rFont val="Tahoma"/>
            <family val="2"/>
          </rPr>
          <t>column below</t>
        </r>
        <r>
          <rPr>
            <sz val="11"/>
            <color indexed="81"/>
            <rFont val="Tahoma"/>
            <family val="2"/>
          </rPr>
          <t xml:space="preserve">). </t>
        </r>
        <r>
          <rPr>
            <sz val="9"/>
            <color indexed="81"/>
            <rFont val="Tahoma"/>
            <charset val="1"/>
          </rPr>
          <t xml:space="preserve">
</t>
        </r>
      </text>
    </comment>
  </commentList>
</comments>
</file>

<file path=xl/comments4.xml><?xml version="1.0" encoding="utf-8"?>
<comments xmlns="http://schemas.openxmlformats.org/spreadsheetml/2006/main">
  <authors>
    <author>Lorenzo Botto</author>
  </authors>
  <commentList>
    <comment ref="AA3" authorId="0">
      <text>
        <r>
          <rPr>
            <sz val="11"/>
            <color indexed="81"/>
            <rFont val="Tahoma"/>
            <family val="2"/>
          </rPr>
          <t xml:space="preserve">This modeling function gives you a simple way to </t>
        </r>
        <r>
          <rPr>
            <b/>
            <sz val="11"/>
            <color indexed="81"/>
            <rFont val="Tahoma"/>
            <family val="2"/>
          </rPr>
          <t>estimate what would change (how many cases might be prevented) if you implement successful interventions</t>
        </r>
        <r>
          <rPr>
            <sz val="11"/>
            <color indexed="81"/>
            <rFont val="Tahoma"/>
            <family val="2"/>
          </rPr>
          <t xml:space="preserve"> that reduce by a given percent the exposure frequency in your population.
</t>
        </r>
        <r>
          <rPr>
            <b/>
            <sz val="11"/>
            <color indexed="81"/>
            <rFont val="Tahoma"/>
            <family val="2"/>
          </rPr>
          <t>Simply enter the percent reduction of your intervention</t>
        </r>
        <r>
          <rPr>
            <sz val="11"/>
            <color indexed="81"/>
            <rFont val="Tahoma"/>
            <family val="2"/>
          </rPr>
          <t xml:space="preserve"> (up to 100 percent) and the program automatically recalculates the new exposure frequency (</t>
        </r>
        <r>
          <rPr>
            <b/>
            <sz val="11"/>
            <color indexed="81"/>
            <rFont val="Tahoma"/>
            <family val="2"/>
          </rPr>
          <t>cell to the right</t>
        </r>
        <r>
          <rPr>
            <sz val="11"/>
            <color indexed="81"/>
            <rFont val="Tahoma"/>
            <family val="2"/>
          </rPr>
          <t>) and the number of cases prevented for each health outcome (</t>
        </r>
        <r>
          <rPr>
            <b/>
            <sz val="11"/>
            <color indexed="81"/>
            <rFont val="Tahoma"/>
            <family val="2"/>
          </rPr>
          <t>column below</t>
        </r>
        <r>
          <rPr>
            <sz val="11"/>
            <color indexed="81"/>
            <rFont val="Tahoma"/>
            <family val="2"/>
          </rPr>
          <t xml:space="preserve">). </t>
        </r>
        <r>
          <rPr>
            <sz val="9"/>
            <color indexed="81"/>
            <rFont val="Tahoma"/>
            <charset val="1"/>
          </rPr>
          <t xml:space="preserve">
</t>
        </r>
      </text>
    </comment>
  </commentList>
</comments>
</file>

<file path=xl/sharedStrings.xml><?xml version="1.0" encoding="utf-8"?>
<sst xmlns="http://schemas.openxmlformats.org/spreadsheetml/2006/main" count="1059" uniqueCount="288">
  <si>
    <t xml:space="preserve"> </t>
  </si>
  <si>
    <t>Risk factor prevalence %</t>
  </si>
  <si>
    <t>Smoking</t>
  </si>
  <si>
    <t>(</t>
  </si>
  <si>
    <t>-</t>
  </si>
  <si>
    <t>)</t>
  </si>
  <si>
    <t>Ectopic pregnancy</t>
  </si>
  <si>
    <t>Placenta previa</t>
  </si>
  <si>
    <t>Abruptio placenta</t>
  </si>
  <si>
    <t>Stillbirth</t>
  </si>
  <si>
    <t>Preterm birth</t>
  </si>
  <si>
    <t>Cardiovascular defect</t>
  </si>
  <si>
    <t>Limb reduction deficiency</t>
  </si>
  <si>
    <t>Clubfoot</t>
  </si>
  <si>
    <t>Craniosynostosis</t>
  </si>
  <si>
    <t>Eye defect</t>
  </si>
  <si>
    <t>Cleft lip, w/out palate</t>
  </si>
  <si>
    <t>Cleft palate</t>
  </si>
  <si>
    <t>Gastroschisis</t>
  </si>
  <si>
    <t>Obesity</t>
  </si>
  <si>
    <t>Non-Hodgkin lymphoma</t>
  </si>
  <si>
    <t xml:space="preserve">Sudden infant death </t>
  </si>
  <si>
    <t>Pre-eclampsia</t>
  </si>
  <si>
    <t xml:space="preserve">Spontaneous abortion </t>
  </si>
  <si>
    <t>Asthma</t>
  </si>
  <si>
    <t>References:</t>
  </si>
  <si>
    <t>Country or region</t>
  </si>
  <si>
    <t>Total births in time period</t>
  </si>
  <si>
    <t xml:space="preserve">Risk Factor </t>
  </si>
  <si>
    <t>Pre-gestational Diabetes</t>
  </si>
  <si>
    <t xml:space="preserve">Obesity </t>
  </si>
  <si>
    <t>Pregnancy Outcome</t>
  </si>
  <si>
    <t>All major congenital malformations</t>
  </si>
  <si>
    <t>No. attributable</t>
  </si>
  <si>
    <t>% of all cases</t>
  </si>
  <si>
    <t>Adjusted Prevalence (%)</t>
  </si>
  <si>
    <t>Then the estimated cases prevented would be:</t>
  </si>
  <si>
    <t>Cleft lip with or without palate</t>
  </si>
  <si>
    <t>Abruptio placentae</t>
  </si>
  <si>
    <t>Spina bifida</t>
  </si>
  <si>
    <t>Neural tube defects</t>
  </si>
  <si>
    <t>Overweight</t>
  </si>
  <si>
    <t>Spontaneus abortion</t>
  </si>
  <si>
    <t>Ectopic pregnancy: United States: Based on aggregated data from NHDS and NHAMCS, the estimated total number of ectopic pregnancies in 1992 was 108,800 (95% CI=83,600-134,000) (rate: 19.7 per 1000 reported pregnancies). Reported by: Pregnancy and Infant Health Br, and Statistics and Computer Resources Br, Div of Reproductive Health, National Center for Chronic Disease Prevention and Health Promotion; Ambulatory Care Statistics Br, Div of Health Care Statistics, and Office of Vital and Health Statistics Systems, National Center for Health Statistics, CDC. Centers for Disease Control and Prevention (CDC). Ectopic pregnancy—United States, 1990-1992. MMWR Morb Mortal Wkly Rep. 1995 Jan 27;44(3):46-8. PubMed PMID: 7823895.</t>
  </si>
  <si>
    <t>Placenta previa: 31 cohort studies in Faiz AS, Ananth CV. Etiology and risk factors for placenta previa: an overview and meta-analysis of observational studies. J Matern Fetal Neonatal Med. 2003 Mar;13(3):175-90. PubMed PMID: 12820840.</t>
  </si>
  <si>
    <t>Atrioventricular septal defects</t>
  </si>
  <si>
    <t xml:space="preserve">Hypoplastic left heart S. </t>
  </si>
  <si>
    <t>Coarctation of aorta</t>
  </si>
  <si>
    <t>d-transposition of the great arteries</t>
  </si>
  <si>
    <t>Tetralogy of Fallot</t>
  </si>
  <si>
    <t>All major congenital anomalies</t>
  </si>
  <si>
    <t>Weezing</t>
  </si>
  <si>
    <t>Outcome</t>
  </si>
  <si>
    <t>Anorectal atresia</t>
  </si>
  <si>
    <t>Cryptorchidism</t>
  </si>
  <si>
    <t>Acute lymphoblastic leukemia</t>
  </si>
  <si>
    <t>Gestational diabetes</t>
  </si>
  <si>
    <t>Infertility</t>
  </si>
  <si>
    <t xml:space="preserve">Cryptorchidism </t>
  </si>
  <si>
    <t>Atrial septal defects</t>
  </si>
  <si>
    <t>Patent ductus arteriosus</t>
  </si>
  <si>
    <t>Cardiovascular defect, all</t>
  </si>
  <si>
    <t>Prevalence of the outcome, to be used if not good data are available in your country / region</t>
  </si>
  <si>
    <t>Female infertility: 10%, the minimum estimate reported in major review</t>
  </si>
  <si>
    <t>Atrioventricular defect</t>
  </si>
  <si>
    <t xml:space="preserve">Cryptorchidism  </t>
  </si>
  <si>
    <r>
      <rPr>
        <b/>
        <i/>
        <sz val="14"/>
        <color rgb="FF002060"/>
        <rFont val="Calibri"/>
        <family val="2"/>
        <scheme val="minor"/>
      </rPr>
      <t xml:space="preserve"> Infertility:</t>
    </r>
    <r>
      <rPr>
        <i/>
        <sz val="10"/>
        <color rgb="FF002060"/>
        <rFont val="Calibri"/>
        <family val="2"/>
        <scheme val="minor"/>
      </rPr>
      <t xml:space="preserve"> Augood C, Duckitt K, Templeton AA. Smoking and female infertility: a systematic review and meta-analysis. Hum Reprod. 1998 Jun;13(6):1532-9. PubMed PMID: 9688387.</t>
    </r>
  </si>
  <si>
    <r>
      <rPr>
        <b/>
        <i/>
        <sz val="14"/>
        <color rgb="FF002060"/>
        <rFont val="Calibri"/>
        <family val="2"/>
        <scheme val="minor"/>
      </rPr>
      <t>Ectopic pregnancy:</t>
    </r>
    <r>
      <rPr>
        <i/>
        <sz val="14"/>
        <color rgb="FF002060"/>
        <rFont val="Calibri"/>
        <family val="2"/>
        <scheme val="minor"/>
      </rPr>
      <t xml:space="preserve">  </t>
    </r>
    <r>
      <rPr>
        <i/>
        <sz val="10"/>
        <color rgb="FF002060"/>
        <rFont val="Calibri"/>
        <family val="2"/>
        <scheme val="minor"/>
      </rPr>
      <t>Castles A, Adams EK, Melvin CL, Kelsch C, Boulton ML. Effects of smoking during pregnancy. Five meta-analyses. Am J Prev Med. 1999 Apr;16(3):208-15. PubMed PMID: 10198660.</t>
    </r>
  </si>
  <si>
    <r>
      <rPr>
        <b/>
        <i/>
        <sz val="14"/>
        <color rgb="FF002060"/>
        <rFont val="Calibri"/>
        <family val="2"/>
        <scheme val="minor"/>
      </rPr>
      <t>Placenta previa:</t>
    </r>
    <r>
      <rPr>
        <i/>
        <sz val="10"/>
        <color rgb="FF002060"/>
        <rFont val="Calibri"/>
        <family val="2"/>
        <scheme val="minor"/>
      </rPr>
      <t>Faiz AS, Ananth CV. Etiology and risk factors for placenta previa: an overview and meta-analysis of observational studies. J Matern Fetal Neonatal Med. 2003 Mar;13(3):175-90. PubMed PMID: 12820840.</t>
    </r>
  </si>
  <si>
    <r>
      <rPr>
        <b/>
        <i/>
        <sz val="14"/>
        <color rgb="FF002060"/>
        <rFont val="Calibri"/>
        <family val="2"/>
        <scheme val="minor"/>
      </rPr>
      <t>Abruptio placentae:</t>
    </r>
    <r>
      <rPr>
        <i/>
        <sz val="14"/>
        <color rgb="FF002060"/>
        <rFont val="Calibri"/>
        <family val="2"/>
        <scheme val="minor"/>
      </rPr>
      <t xml:space="preserve">  </t>
    </r>
    <r>
      <rPr>
        <i/>
        <sz val="10"/>
        <color rgb="FF002060"/>
        <rFont val="Calibri"/>
        <family val="2"/>
        <scheme val="minor"/>
      </rPr>
      <t xml:space="preserve"> Ananth CV, Smulian JC, Vintzileos AM. Incidence of placental abruption in relation to cigarette smoking and hypertensive disorders during pregnancy: a meta-analysis of observational studies. Obstet Gynecol. 1999 Apr;93(4):622-8. PubMed PMID: 10214847.</t>
    </r>
  </si>
  <si>
    <r>
      <rPr>
        <b/>
        <i/>
        <sz val="14"/>
        <color rgb="FF002060"/>
        <rFont val="Calibri"/>
        <family val="2"/>
        <scheme val="minor"/>
      </rPr>
      <t xml:space="preserve">Spontaneous abortion: </t>
    </r>
    <r>
      <rPr>
        <i/>
        <sz val="10"/>
        <color rgb="FF002060"/>
        <rFont val="Calibri"/>
        <family val="2"/>
        <scheme val="minor"/>
      </rPr>
      <t>Pineles BL, Park E, Samet JM. Systematic review and meta-analysis of miscarriage and maternal exposure to tobacco smoke during pregnancy. Am J Epidemiol. 2014 Apr 1;179(7):807-23. doi: 10.1093/aje/kwt334. Epub 2014 Feb 10. Review. PubMed PMID: 24518810; PubMed Central PMCID: PMC3969532.</t>
    </r>
  </si>
  <si>
    <r>
      <rPr>
        <b/>
        <i/>
        <sz val="14"/>
        <color rgb="FF002060"/>
        <rFont val="Calibri"/>
        <family val="2"/>
        <scheme val="minor"/>
      </rPr>
      <t xml:space="preserve">Stillbirth: </t>
    </r>
    <r>
      <rPr>
        <i/>
        <sz val="10"/>
        <color rgb="FF002060"/>
        <rFont val="Calibri"/>
        <family val="2"/>
        <scheme val="minor"/>
      </rPr>
      <t>Marufu TC, Ahankari A, Coleman T, Lewis S. Maternal smoking and the risk of still birth: systematic review and meta-analysis. BMC Public Health. 2015 Mar 13;15:239. doi: 10.1186/s12889-015-1552-5. PubMed PMID: 25885887; PubMed Central  PMCID: PMC4372174.</t>
    </r>
  </si>
  <si>
    <r>
      <rPr>
        <b/>
        <i/>
        <sz val="14"/>
        <color rgb="FF002060"/>
        <rFont val="Calibri"/>
        <family val="2"/>
        <scheme val="minor"/>
      </rPr>
      <t>Preterm birth:</t>
    </r>
    <r>
      <rPr>
        <i/>
        <sz val="14"/>
        <color rgb="FF002060"/>
        <rFont val="Calibri"/>
        <family val="2"/>
        <scheme val="minor"/>
      </rPr>
      <t xml:space="preserve"> </t>
    </r>
    <r>
      <rPr>
        <i/>
        <sz val="10"/>
        <color rgb="FF002060"/>
        <rFont val="Calibri"/>
        <family val="2"/>
        <scheme val="minor"/>
      </rPr>
      <t xml:space="preserve">  Shah NR, Bracken MB. A systematic review and meta-analysis of prospective studies on the association between maternal cigarette smoking and preterm delivery. Am J Obstet Gynecol. 2000 Feb;182(2):465-72. PubMed PMID: 10694353; PubMed Central PMCID: PMC2706697. Data used are those for any smoking, data are also given for light to moderate smoking( &lt;20 sigarettes)  RR= 1.22 (1.13-1.32) and  for heavy smoking RR=1.31 (1.20-1.42)</t>
    </r>
  </si>
  <si>
    <r>
      <rPr>
        <b/>
        <i/>
        <sz val="14"/>
        <color rgb="FF002060"/>
        <rFont val="Calibri"/>
        <family val="2"/>
        <scheme val="minor"/>
      </rPr>
      <t>Congenital malformations</t>
    </r>
    <r>
      <rPr>
        <i/>
        <sz val="14"/>
        <color rgb="FF002060"/>
        <rFont val="Calibri"/>
        <family val="2"/>
        <scheme val="minor"/>
      </rPr>
      <t xml:space="preserve">, except CL(P) and CP, heart defects and cryptorchidism: </t>
    </r>
    <r>
      <rPr>
        <i/>
        <sz val="10"/>
        <color rgb="FF002060"/>
        <rFont val="Calibri"/>
        <family val="2"/>
        <scheme val="minor"/>
      </rPr>
      <t>Hackshaw A, Rodeck C, Boniface S. Maternal smoking in pregnancy and birth defects: a systematic review based on 173 687 malformed cases and 11.7 million controls. Hum Reprod Update. 2011 Sep-Oct;17(5):589-604. doi: 10.1093/humupd/dmr022. Epub 2011 Jul 11. Review. PubMed PMID: 21747128; PubMed Central PMCID: PMC3156888.</t>
    </r>
  </si>
  <si>
    <r>
      <rPr>
        <b/>
        <i/>
        <sz val="14"/>
        <color rgb="FF002060"/>
        <rFont val="Calibri"/>
        <family val="2"/>
        <scheme val="minor"/>
      </rPr>
      <t>Heart Defects:</t>
    </r>
    <r>
      <rPr>
        <i/>
        <sz val="14"/>
        <color rgb="FF002060"/>
        <rFont val="Calibri"/>
        <family val="2"/>
        <scheme val="minor"/>
      </rPr>
      <t xml:space="preserve">   </t>
    </r>
    <r>
      <rPr>
        <i/>
        <sz val="10"/>
        <color rgb="FF002060"/>
        <rFont val="Calibri"/>
        <family val="2"/>
        <scheme val="minor"/>
      </rPr>
      <t>Lee LJ, Lupo PJ. Maternal smoking during pregnancy and the risk of congenital  heart defects in offspring: a systematic review and metaanalysis. Pediatr Cardiol. 2013 Feb;34(2):398-407. doi: 10.1007/s00246-012-0470-x. Epub 2012 Aug 12. Review. PubMed PMID: 22886364.</t>
    </r>
  </si>
  <si>
    <r>
      <rPr>
        <b/>
        <i/>
        <sz val="14"/>
        <color rgb="FF002060"/>
        <rFont val="Calibri"/>
        <family val="2"/>
        <scheme val="minor"/>
      </rPr>
      <t>Cleft palate:</t>
    </r>
    <r>
      <rPr>
        <b/>
        <i/>
        <sz val="10"/>
        <color rgb="FF002060"/>
        <rFont val="Calibri"/>
        <family val="2"/>
        <scheme val="minor"/>
      </rPr>
      <t>Little J, Cardy A, Munger RG. Tobacco smoking and oral clefts: a meta-analysis. Bull World Health Organ. 2004 Mar;82(3):213-8. Epub 2004 Apr 16. PubMed PMID: 15112010; PubMed Central PMCID: PMC2585921.</t>
    </r>
  </si>
  <si>
    <r>
      <rPr>
        <b/>
        <i/>
        <sz val="14"/>
        <color rgb="FF002060"/>
        <rFont val="Calibri"/>
        <family val="2"/>
        <scheme val="minor"/>
      </rPr>
      <t>Cleft lip  w/out cleft palate:</t>
    </r>
    <r>
      <rPr>
        <b/>
        <i/>
        <sz val="10"/>
        <color rgb="FF002060"/>
        <rFont val="Calibri"/>
        <family val="2"/>
        <scheme val="minor"/>
      </rPr>
      <t xml:space="preserve"> </t>
    </r>
    <r>
      <rPr>
        <i/>
        <sz val="10"/>
        <color rgb="FF002060"/>
        <rFont val="Calibri"/>
        <family val="2"/>
        <scheme val="minor"/>
      </rPr>
      <t>Little J, Cardy A, Munger RG. Tobacco smoking and oral clefts: a meta-analysis. Bull World Health Organ. 2004 Mar;82(3):213-8. Epub 2004 Apr 16. PubMed PMID: 15112010; PubMed Central PMCID: PMC2585921.</t>
    </r>
  </si>
  <si>
    <r>
      <rPr>
        <b/>
        <i/>
        <sz val="14"/>
        <color rgb="FF002060"/>
        <rFont val="Calibri"/>
        <family val="2"/>
        <scheme val="minor"/>
      </rPr>
      <t>Cryptorchidism:</t>
    </r>
    <r>
      <rPr>
        <i/>
        <sz val="14"/>
        <color rgb="FF002060"/>
        <rFont val="Calibri"/>
        <family val="2"/>
        <scheme val="minor"/>
      </rPr>
      <t xml:space="preserve"> </t>
    </r>
    <r>
      <rPr>
        <i/>
        <sz val="10"/>
        <color rgb="FF002060"/>
        <rFont val="Calibri"/>
        <family val="2"/>
        <scheme val="minor"/>
      </rPr>
      <t xml:space="preserve">Zhang L, Wang XH, Zheng XM, Liu TZ, Zhang WB, Zheng H, Chen MF. Maternal gestational smoking, diabetes, alcohol drinking, pre-pregnancy obesity and the risk of cryptorchidism: a systematic review and meta-analysis of observational studies. PLoS One. 2015 Mar 23;10(3):e0119006. doi: 10.1371/journal.pone.0119006. eCollection 2015. PubMed PMID: 25798927; PubMed Central PMCID: PMC4370654.
</t>
    </r>
  </si>
  <si>
    <r>
      <rPr>
        <b/>
        <i/>
        <sz val="14"/>
        <color rgb="FF002060"/>
        <rFont val="Calibri"/>
        <family val="2"/>
        <scheme val="minor"/>
      </rPr>
      <t>Sudden infant death:</t>
    </r>
    <r>
      <rPr>
        <i/>
        <sz val="14"/>
        <color rgb="FF002060"/>
        <rFont val="Calibri"/>
        <family val="2"/>
        <scheme val="minor"/>
      </rPr>
      <t xml:space="preserve"> </t>
    </r>
    <r>
      <rPr>
        <i/>
        <sz val="10"/>
        <color rgb="FF002060"/>
        <rFont val="Calibri"/>
        <family val="2"/>
        <scheme val="minor"/>
      </rPr>
      <t>Mitchell EA, Milerad J. Smoking and the sudden infant death syndrome. Rev Environ Health. 2006 Apr-Jun;21(2):81-103. Review. PubMed PMID: 16898673.</t>
    </r>
  </si>
  <si>
    <r>
      <rPr>
        <b/>
        <i/>
        <sz val="14"/>
        <color rgb="FF002060"/>
        <rFont val="Calibri"/>
        <family val="2"/>
        <scheme val="minor"/>
      </rPr>
      <t xml:space="preserve">Weezing: </t>
    </r>
    <r>
      <rPr>
        <b/>
        <i/>
        <sz val="12"/>
        <color rgb="FF002060"/>
        <rFont val="Calibri"/>
        <family val="2"/>
        <scheme val="minor"/>
      </rPr>
      <t xml:space="preserve"> </t>
    </r>
    <r>
      <rPr>
        <i/>
        <sz val="12"/>
        <color rgb="FF002060"/>
        <rFont val="Calibri"/>
        <family val="2"/>
        <scheme val="minor"/>
      </rPr>
      <t xml:space="preserve"> </t>
    </r>
    <r>
      <rPr>
        <i/>
        <sz val="10"/>
        <color rgb="FF002060"/>
        <rFont val="Calibri"/>
        <family val="2"/>
        <scheme val="minor"/>
      </rPr>
      <t xml:space="preserve">Silvestri M, Franchi S, Pistorio A, Petecchia L, Rusconi F. Smoke exposure, wheezing, and asthma development: a systematic review and meta-analysis in unselected birth cohorts. Pediatr Pulmonol. 2015 Apr;50(4):353-62. doi: 10.1002/ppul.23037. Epub 2014 Mar 20. PubMed PMID: 24648197. </t>
    </r>
  </si>
  <si>
    <r>
      <rPr>
        <b/>
        <i/>
        <sz val="14"/>
        <color rgb="FF002060"/>
        <rFont val="Calibri"/>
        <family val="2"/>
        <scheme val="minor"/>
      </rPr>
      <t>Asthma:</t>
    </r>
    <r>
      <rPr>
        <b/>
        <i/>
        <sz val="12"/>
        <color rgb="FF002060"/>
        <rFont val="Calibri"/>
        <family val="2"/>
        <scheme val="minor"/>
      </rPr>
      <t xml:space="preserve"> </t>
    </r>
    <r>
      <rPr>
        <i/>
        <sz val="10"/>
        <color rgb="FF002060"/>
        <rFont val="Calibri"/>
        <family val="2"/>
        <scheme val="minor"/>
      </rPr>
      <t xml:space="preserve">Silvestri M, Franchi S, Pistorio A, Petecchia L, Rusconi F. Smoke exposure, wheezing, and asthma development: a systematic review and meta-analysis in unselected birth cohorts. Pediatr Pulmonol. 2015 Apr;50(4):353-62. doi: 10.1002/ppul.23037. Epub 2014 Mar 20. PubMed PMID: 24648197. </t>
    </r>
  </si>
  <si>
    <r>
      <rPr>
        <b/>
        <i/>
        <sz val="14"/>
        <color rgb="FF002060"/>
        <rFont val="Calibri"/>
        <family val="2"/>
        <scheme val="minor"/>
      </rPr>
      <t xml:space="preserve">Obesity: </t>
    </r>
    <r>
      <rPr>
        <i/>
        <sz val="10"/>
        <color rgb="FF002060"/>
        <rFont val="Calibri"/>
        <family val="2"/>
        <scheme val="minor"/>
      </rPr>
      <t>Riedel C, Schönberger K, Yang S, Koshy G, Chen YC, Gopinath B, Ziebarth S, von Kries R. Parental smoking and childhood obesity: higher effect estimates for maternal smoking in pregnancy compared with paternal smoking--a meta-analysis. Int J Epidemiol. 2014 Oct;43(5):1593-606. doi: 10.1093/ije/dyu150. Epub 2014 Jul 29. PubMed PMID: 25080528.</t>
    </r>
  </si>
  <si>
    <r>
      <rPr>
        <b/>
        <i/>
        <sz val="14"/>
        <color rgb="FF002060"/>
        <rFont val="Calibri"/>
        <family val="2"/>
        <scheme val="minor"/>
      </rPr>
      <t>Acute lymphoblastic leukemia</t>
    </r>
    <r>
      <rPr>
        <i/>
        <sz val="14"/>
        <color rgb="FF002060"/>
        <rFont val="Calibri"/>
        <family val="2"/>
        <scheme val="minor"/>
      </rPr>
      <t>:</t>
    </r>
    <r>
      <rPr>
        <i/>
        <sz val="10"/>
        <color rgb="FF002060"/>
        <rFont val="Calibri"/>
        <family val="2"/>
        <scheme val="minor"/>
      </rPr>
      <t xml:space="preserve"> Yan K, Xu X, Liu X, Wang X, Hua S, Wang C, Liu X. The associations between maternal factors during pregnancy and the risk of childhood acute lymphoblastic leukemia: A meta-analysis. Pediatr Blood Cancer. 2015 Jul;62(7):1162-70. doi: 10.1002/pbc.25443. Epub 2015 Mar 1. PubMed PMID: 25728190.</t>
    </r>
    <r>
      <rPr>
        <i/>
        <sz val="14"/>
        <color rgb="FF002060"/>
        <rFont val="Calibri"/>
        <family val="2"/>
        <scheme val="minor"/>
      </rPr>
      <t xml:space="preserve">
</t>
    </r>
  </si>
  <si>
    <r>
      <rPr>
        <b/>
        <i/>
        <sz val="14"/>
        <color rgb="FF002060"/>
        <rFont val="Calibri"/>
        <family val="2"/>
        <scheme val="minor"/>
      </rPr>
      <t xml:space="preserve">Non-Hodgkin lymphoma: </t>
    </r>
    <r>
      <rPr>
        <i/>
        <sz val="10"/>
        <color rgb="FF002060"/>
        <rFont val="Calibri"/>
        <family val="2"/>
        <scheme val="minor"/>
      </rPr>
      <t>Antonopoulos CN, Sergentanis TN, Papadopoulou C, Andrie E, Dessypris N, Panagopoulou P, Polychronopoulou S, Pourtsidis A, Athanasiadou-Piperopoulou F, Kalmanti M, Sidi V, Moschovi M, Petridou ET. Maternal smoking during pregnancy and childhood lymphoma: a meta-analysis. Int J Cancer. 2011 Dec 1;129(11):2694-703. doi: 10.1002/ijc.25929. Epub 2011 Mar 25. PubMed PMID: 21225624.</t>
    </r>
  </si>
  <si>
    <t>Small for gestational age</t>
  </si>
  <si>
    <t>Ventricular septal defects</t>
  </si>
  <si>
    <t>Aortic valve stenosis</t>
  </si>
  <si>
    <t>Outflow tract defects</t>
  </si>
  <si>
    <t>Conotruncal defects</t>
  </si>
  <si>
    <t>Anencephaly</t>
  </si>
  <si>
    <t>Eye defects</t>
  </si>
  <si>
    <t>Hydrocephaly</t>
  </si>
  <si>
    <t>Cleft lip or palate: Blanco R, Colombo A, Suazo J. Maternal obesity is a risk factor for orofacial clefts: a meta-analysis. Br J Oral Maxillofac Surg. 2015 Jun 11. pii: S0266-4356(15)00199-0. doi: 10.1016/j.bjoms.2015.05.017. [Epub ahead of print] PubMed PMID: 26073906.</t>
  </si>
  <si>
    <t>Cardiovascular defect, all: Cai GJ, Sun XX, Zhang L, Hong Q. Association between maternal body mass index and congenital heart defects in offspring: a systematic review. Am J Obstet Gynecol. 2014 Aug;211(2):91-117. doi: 10.1016/j.ajog.2014.03.028. Epub 2014 Mar 14. Review. PubMed PMID: 24631708.</t>
  </si>
  <si>
    <t xml:space="preserve">Hydrocephaly </t>
  </si>
  <si>
    <t>Hydrocephaly: Stothard KJ, Tennant PW, Bell R, Rankin J. Maternal overweight and obesity and the risk of congenital anomalies: a systematic review and meta-analysis. JAMA. 2009 Feb 11;301(6):636-50. doi: 10.1001/jama.2009.113. Review. PubMed PMID: 19211471.</t>
  </si>
  <si>
    <t>Neural tube defects:   Stothard KJ, Tennant PW, Bell R, Rankin J. Maternal overweight and obesity and the risk of congenital anomalies: a systematic review and meta-analysis. JAMA. 2009 Feb 11;301(6):636-50. doi: 10.1001/jama.2009.113. Review. PubMed PMID: 19211471.</t>
  </si>
  <si>
    <t>Perinatal death</t>
  </si>
  <si>
    <t>Infant death</t>
  </si>
  <si>
    <t>Stillbirth: Flenady V, Koopmans L, Middleton P, Frøen JF, Smith GC, Gibbons K, Coory M, Gordon A, Ellwood D, McIntyre HD, Fretts R, Ezzati M. Major risk factors for stillbirth in high-income countries: a systematic review and meta-analysis. Lancet. 2011 Apr  6;377(9774):1331-40. doi: 10.1016/S0140-6736(10)62233-7. Review. PubMed PMID: 21496916.</t>
  </si>
  <si>
    <t>Infant death (0-1y)</t>
  </si>
  <si>
    <t>Large for gestational age</t>
  </si>
  <si>
    <t xml:space="preserve">Overweight / obesity: Yu Z, Han S, Zhu J, Sun X, Ji C, Guo X. Pre-pregnancy body mass index in relation to infant birth weight and offspring overweight/obesity: a systematic review and meta-analysis. PLoS One. 2013 Apr 16;8(4):e61627. doi: 0.1371/journal.pone.0061627. Print 2013. Review. PubMed PMID: 23613888; PubMed Central PMCID: PMC3628788.
</t>
  </si>
  <si>
    <t>BMI&gt;30</t>
  </si>
  <si>
    <t>Asthma/Wheezing</t>
  </si>
  <si>
    <t>Overweight/obesity</t>
  </si>
  <si>
    <t>Wheezing</t>
  </si>
  <si>
    <t>Limb deficiency</t>
  </si>
  <si>
    <t xml:space="preserve">Total births in time period  </t>
  </si>
  <si>
    <t xml:space="preserve">Country or region  </t>
  </si>
  <si>
    <t>Depression during pregnancy</t>
  </si>
  <si>
    <t>Depression post-partum</t>
  </si>
  <si>
    <t>Maternal depression during pregnancy</t>
  </si>
  <si>
    <t>Maternal depression post-partum</t>
  </si>
  <si>
    <t xml:space="preserve">  </t>
  </si>
  <si>
    <t>Small for gestational age: according to common definition: 10%</t>
  </si>
  <si>
    <t>Large for gestational age: according to common definition: 10%</t>
  </si>
  <si>
    <r>
      <t xml:space="preserve">Preterm birth: </t>
    </r>
    <r>
      <rPr>
        <i/>
        <sz val="10"/>
        <color rgb="FF002060"/>
        <rFont val="Calibri"/>
        <family val="2"/>
        <scheme val="minor"/>
      </rPr>
      <t xml:space="preserve">Wahabi HA, Alzeidan RA, Bawazeer GA, Alansari LA, Esmaeil SA. Preconception care for diabetic women for improving maternal and fetal outcomes: a systematic review and meta-analysis. BMC Pregnancy Childbirth. 2010 Oct 14;10:63. doi: 10.1186/1471-2393-10-63. Review. PubMed PMID: 20946676; PubMed Central PMCID: PMC2972233.
</t>
    </r>
    <r>
      <rPr>
        <i/>
        <sz val="14"/>
        <color rgb="FF002060"/>
        <rFont val="Calibri"/>
        <family val="2"/>
        <scheme val="minor"/>
      </rPr>
      <t xml:space="preserve">
</t>
    </r>
  </si>
  <si>
    <r>
      <t xml:space="preserve">Heart defects: </t>
    </r>
    <r>
      <rPr>
        <i/>
        <sz val="10"/>
        <color rgb="FF002060"/>
        <rFont val="Calibri"/>
        <family val="2"/>
        <scheme val="minor"/>
      </rPr>
      <t xml:space="preserve">Simeone RM, Devine OJ, Marcinkevage JA, Gilboa SM, Razzaghi H, Bardenheier BH, Sharma AJ, Honein MA. Diabetes and congenital heart defects: a systematic review, meta-analysis, and modeling project. Am J Prev Med. 2015 Feb;48(2):195-204. doi: 10.1016/j.amepre.2014.09.002. Epub 2014 Oct 14. PubMed PMID: 25326416; PubMedCentral PMCID: PMC4455032.
</t>
    </r>
  </si>
  <si>
    <r>
      <t xml:space="preserve">Perinatal death: </t>
    </r>
    <r>
      <rPr>
        <i/>
        <sz val="10"/>
        <color rgb="FF002060"/>
        <rFont val="Calibri"/>
        <family val="2"/>
        <scheme val="minor"/>
      </rPr>
      <t xml:space="preserve">Wahabi HA, Alzeidan RA, Esmaeil SA. Pre-pregnancy care for women with pre-gestational diabetes mellitus: a systematic review and meta-analysis. BMC Public Health. 2012 Sep 17;12:792. doi: 10.1186/1471-2458-12-792. Review. PubMed 
PMID: 22978747; PubMed Central PMCID: PMC3575330.  (updated of BMC Pregnancy and Childbirth 2010, 10:63). Note: OR were derived from estimated effects of preconception care (possibly a better estimate for the purposes of PAF calculation)
</t>
    </r>
  </si>
  <si>
    <r>
      <t xml:space="preserve">Pre-eclampsia: </t>
    </r>
    <r>
      <rPr>
        <i/>
        <sz val="10"/>
        <color rgb="FF002060"/>
        <rFont val="Calibri"/>
        <family val="2"/>
        <scheme val="minor"/>
      </rPr>
      <t>Duckitt K, Harrington D. Risk factors for pre-eclampsia at antenatal booking: systematic review of controlled studies. BMJ. 2005 Mar 12;330(7491):565. Epub 2005 Mar 2. Review. PubMed PMID: 15743856; PubMed Central PMCID: PMC554027.</t>
    </r>
  </si>
  <si>
    <r>
      <t xml:space="preserve">All major congenital malformations: </t>
    </r>
    <r>
      <rPr>
        <i/>
        <sz val="10"/>
        <color rgb="FF002060"/>
        <rFont val="Calibri"/>
        <family val="2"/>
        <scheme val="minor"/>
      </rPr>
      <t>Wahabi HA, Alzeidan RA, Esmaeil SA. Pre-pregnancy care for women with pre-gestational diabetes mellitus: a systematic review and meta-analysis. BMC Public Health. 2012 Sep 17;12:792. doi: 10.1186/1471-2458-12-792. Review. PubMed PMID: 22978747; PubMed Central PMCID: PMC3575330.  (updated of BMC Pregnancy and Childbirth 2010, 10:63). Note: OR were derived from estimated effects of preconception care (possibly a better estimate for the purposes of PAF calculation)</t>
    </r>
  </si>
  <si>
    <t>Spontaneus abortion Boots C, Stephenson MD. Does obesity increase the risk of miscarriage in spontaneous conception: a systematic review. Semin Reprod Med. 2011 Nov;29(6):507-13. doi: 10.1055/s-0031-1293204. Epub 2011 Dec 8. Review. PubMed PMID: 22161463.</t>
  </si>
  <si>
    <t>Infant death: Meehan S, Beck CR, Mair-Jenkins J, Leonardi-Bee J, Puleston R. Maternal obesity and infant mortality: a meta-analysis. Pediatrics. 2014 May;133(5):863-71. doi: 10.1542/peds.2013-1480. Epub 2014 Apr 7. PubMed PMID: 24709933.</t>
  </si>
  <si>
    <t xml:space="preserve">Macrosomia &gt; 4,000 g </t>
  </si>
  <si>
    <t>Macrosomia &gt; 4,500 g</t>
  </si>
  <si>
    <t xml:space="preserve">Asthma: Forno E, Young OM, Kumar R, Simhan H, Celedón JC. Maternal obesity in pregnancy, gestational weight gain, and risk of childhood asthma. Pediatrics. 2014 Aug;134(2):e535-46. doi: 10.1542/peds.2014-0439. Epub 2014 Jul 21. PubMed PMID: 25049351; PubMed Central PMCID: PMC4187236.
</t>
  </si>
  <si>
    <t>Anorectal atresia: Zwink N, Jenetzky E, Brenner H. Parental risk factors and anorectal malformations: systematic review and meta-analysis. Orphanet J Rare Dis. 2011 May 17;6:25. doi: 10.1186/1750-1172-6-25. Review. PubMed PMID: 21586115; PubMed Central PMCID: PMC3121580.</t>
  </si>
  <si>
    <t>Macrosomia &gt; 4,000 g</t>
  </si>
  <si>
    <t>Overweight / obesity: data from controls used in the Yu meta-analysis:  Yu Z, Han S, Zhu J, Sun X, Ji C, Guo X. Pre-pregnancy body mass index in relation to infant birth weight and offspring overweight/obesity: a systematic review and meta-analysis. PLoS One. 2013 Apr 16;8(4):e61627. doi: 0.1371/journal.pone.0061627. Print 2013. Review. PubMed PMID: 23613888; PubMed Central PMCID: PMC3628788.</t>
  </si>
  <si>
    <t>Macrosomia (&gt; 4,500 g): data from controls used in the Yu meta-analysis:  Yu Z, Han S, Zhu J, Sun X, Ji C, Guo X. Pre-pregnancy body mass index in relation to infant birth weight and offspring overweight/obesity: a systematic review and meta-analysis. PLoS One. 2013 Apr 16;8(4):e61627. doi: 0.1371/journal.pone.0061627. Print 2013. Review. PubMed PMID: 23613888; PubMed Central PMCID: PMC3628788.</t>
  </si>
  <si>
    <t>Macrosomia (&gt; 4,000 g): data from controls used in the Yu meta-analysis:  Yu Z, Han S, Zhu J, Sun X, Ji C, Guo X. Pre-pregnancy body mass index in relation to infant birth weight and offspring overweight/obesity: a systematic review and meta-analysis. PLoS One. 2013 Apr 16;8(4):e61627. doi: 0.1371/journal.pone.0061627. Print 2013. Review. PubMed PMID: 23613888; PubMed Central PMCID: PMC3628788.</t>
  </si>
  <si>
    <t xml:space="preserve">Abruptio placenta: 6 cohort studies reported by Ananth CV, Smulian JC, Vintzileos AM. Incidence of placental abruption in relation to cigarette smoking and hypertensive disorders during pregnancy: a meta-analysis of observational studies. Obstet Gynecol. 1999 Apr;93(4):622-8. PubMed PMID: 10214847. </t>
  </si>
  <si>
    <t>Gestational diabetes :  Schneider S, Bock C, Wetzel M, Maul H, Loerbroks A. The prevalence of gestational diabetes in advanced economies. J Perinat Med. 2012 Sep;40(5):511-20. Review. PubMed PMID: 23120759.</t>
  </si>
  <si>
    <t>Pre-eclampsia: Ananth CV, Keyes KM, Wapner RJ. Pre-eclampsia rates in the United States, 1980-2010: age-period-cohort analysis. BMJ. 2013 Nov 7;347:f6564. doi: 10.1136/bmj.f6564. PubMed PMID: 24201165; PubMed Central PMCID: PMC3898425.</t>
  </si>
  <si>
    <t xml:space="preserve">Depression during pregnancy:  Molyneaux E, Poston L, Ashurst-Williams S, Howard LM. Pre-pregnancy obesity and mental disorders during pregnancy and postpartum: A systematic review and meta-analysis. Pregnancy Hypertens. 2014 Jul;4(3):236. doi: 10.1016/j.preghy.2014.03.022. Epub 2014 Jul 9. PubMed PMID: 26104625.
</t>
  </si>
  <si>
    <t>Depression post-partum:  Molyneaux E, Poston L, Ashurst-Williams S, Howard LM. Pre-pregnancy obesity and mental disorders during pregnancy and postpartum: A systematic review and meta-analysis. Pregnancy Hypertens. 2014 Jul;4(3):236. doi: 10.1016/j.preghy.2014.03.022. Epub 2014 Jul 9. PubMed PMID: 26104625.</t>
  </si>
  <si>
    <t>Spontaneous abortion:  Review of 17 follow up studies (80 369 pregnancies) Boivin JF. Risk of spontaneous abortion in women occupationally exposed to anaesthetic gases: a meta-analysis. Occup Environ Med. 1997 Aug;54(8):541-8. PubMed PMID: 9326157; PubMed Central PMCID: PMC1128978.</t>
  </si>
  <si>
    <t xml:space="preserve">All major congenital malformations: commonly estimated birth prevalence based on multiple data sources </t>
  </si>
  <si>
    <t xml:space="preserve">Selected major congenital malformations, excluding those specified below: European Data, Boyd PA, Haeusler M, Barisic I, Loane M, Garne E, Dolk H. Paper 1: The EUROCAT network--organization and processes. Birth Defects Res A Clin Mol Teratol. 2011 Mar;91 Suppl 1:S2-15. doi: 10.1002/bdra.20780. Epub 2011 Mar 7. Review. PubMed PMID: 21384531. </t>
  </si>
  <si>
    <t xml:space="preserve">Cardiovascular defects, all and selected:  Bedard T, Lowry RB, Sibbald B, Harder JR, Trevenen C, Horobec V, Dyck JD. Congenital heart defect case ascertainment by the Alberta Congenital Anomalies Surveillance System. Birth Defects Res A Clin Mol Teratol. 2012 Jun;94(6):449-58. doi: 10.1002/bdra.23007.  Epub 2012 Apr 4. PubMed PMID: 22473636.
</t>
  </si>
  <si>
    <t>Cryptorchidism and Craniosynostosis: Western Australia Register of Developmental Anomalies, Report February 2015.</t>
  </si>
  <si>
    <t>Sudden infant death:  CDC/NCHS, National Vital Statistics System, 2012 data      OR     Lisonkova S, Hutcheon JA, Joseph KS. Sudden infant death syndrome: a re-examination of temporal trends. BMC Pregnancy Childbirth. 2012 Jun 29;12:59. doi: 10.1186/1471-2393-12-59. PubMed PMID: 22747916; PubMed Central PMCID: PMC3437219.</t>
  </si>
  <si>
    <t xml:space="preserve">Acute lymphoblastic leukemia: Linabery AM, Ross JA. Trends in childhood cancer incidence in the U.S. (1992-2004). Cancer. 2008 Jan 15;112(2):416-32. PubMed PMID: 18074355.
</t>
  </si>
  <si>
    <t>Non-Hodgkin lymphoma: Linabery AM, Ross JA. Trends in childhood cancer incidence in the U.S. (1992-2004). Cancer. 2008 Jan 15;112(2):416-32. PubMed PMID: 18074355.</t>
  </si>
  <si>
    <t>Menezes AM, Hallal PC, Muiño A, Chatkin M, Araújo CL, Barros FC. Risk factors  for wheezing in early adolescence: a prospective birth cohort study in Brazil. Ann Allergy Asthma Immunol. 2007 May;98(5):427-31. PubMed PMID: 17521026.</t>
  </si>
  <si>
    <t>Reference</t>
  </si>
  <si>
    <t>Study site</t>
  </si>
  <si>
    <t>Brazil</t>
  </si>
  <si>
    <t xml:space="preserve">Bacopoulou F, Veltsista A, Vassi I, Gika A, Lekea V, Priftis K, Bakoula C. Can we be optimistic about asthma in childhood? A Greek cohort study. J Asthma. 2009  Mar;46(2):171-4. doi: 10.1080/02770900802553128. PubMed PMID: 19253125.
</t>
  </si>
  <si>
    <t>Greece</t>
  </si>
  <si>
    <t>United Kingdom</t>
  </si>
  <si>
    <t xml:space="preserve">Lux AL, Henderson AJ, Pocock SJ. Wheeze associated with prenatal tobacco smoke exposure: a prospective, longitudinal study. ALSPAC Study Team. Arch Dis Child. 2000 Oct;83(4):307-12. PubMed PMID: 10999864; PubMed Central PMCID: PMC1718491.
</t>
  </si>
  <si>
    <t>Henderson AJ, Sherriff A, Northstone K, Kukla L, Hruba D. Pre- and postnatal parental smoking and wheeze in infancy: cross cultural differences. Avon Study of Parents and Children (ALSPAC) Study Team, European Longitudinal Study of Pregnancy and Childhood (ELSPAC) Co-ordinating Centre. Eur Respir J. 2001 Aug;18(2):323-9. PubMed PMID: 11529291.</t>
  </si>
  <si>
    <t>Czech Republic</t>
  </si>
  <si>
    <t>Norway</t>
  </si>
  <si>
    <t xml:space="preserve">Magnus MC, Håberg SE, Stigum H, Nafstad P, London SJ, Vangen S, Nystad W. Delivery by Cesarean section and early childhood respiratory symptoms and disorders: the Norwegian mother and child cohort study. Am J Epidemiol. 2011 Dec  1;174(11):1275-85. doi: 10.1093/aje/kwr242. Epub 2011 Oct 29. PubMed PMID: 22038100; PubMed Central PMCID: PMC3254156.
</t>
  </si>
  <si>
    <t xml:space="preserve">Prevalence </t>
  </si>
  <si>
    <t>Asthma / Wheezing</t>
  </si>
  <si>
    <t>Overweight / Obesity</t>
  </si>
  <si>
    <t xml:space="preserve">Chatkin MN, Menezes AM, Victora CG, Barros FC. High prevalence of asthma in preschool children in Southern Brazil: a population-based study. Pediatr Pulmonol. 2003 Apr;35(4):296-301. PubMed PMID: 12629628.
</t>
  </si>
  <si>
    <t>Canada</t>
  </si>
  <si>
    <t>Dell SD, Foty RG, Gilbert NL, Jerret M, To T, Walter SD, Stieb DM. Asthma and allergic disease prevalence in a diverse sample of Toronto school children: results from the Toronto Child Health Evaluation Questionnaire (T-CHEQ) Study. Can Respir J. 2010 Jan-Feb;17(1):e1-6. PubMed PMID: 20186360; PubMed Central PMCID: PMC2866206.</t>
  </si>
  <si>
    <t>Note</t>
  </si>
  <si>
    <t>Notes</t>
  </si>
  <si>
    <t>Portugal</t>
  </si>
  <si>
    <t xml:space="preserve">Sa-Sousa A, Morais-Almeida M, Azevedo LF, Carvalho R, Jacinto T, Todo-Bom A, Loureiro C, Bugalho-Almeida A, Bousquet J, Fonseca JA. Prevalence of asthma in Portugal - The Portuguese National Asthma Survey. Clin Transl Allergy. 2012 Aug 29;2(1):15. doi: 10.1186/2045-7022-2-15. PubMed PMID: 22931550; PubMed Central PMCID: PMC3480869.
</t>
  </si>
  <si>
    <t xml:space="preserve">4.   Lifetime prevalence in shoolchildren grade 1 and 2 </t>
  </si>
  <si>
    <t xml:space="preserve">Bessa OA, Leite ÁJ, Solé D, Mallol J. Prevalence and risk factors associated with wheezing in the first year of life. J Pediatr (Rio J). 2014 Mar-Apr;90(2):190-6. doi: 10.1016/j.jped.2013.08.007. Epub 2013 Dec 21. PubMed PMID: 24361293.
</t>
  </si>
  <si>
    <t>2.   Current wheezing: at least 1 crisis in the previous 12 months, 4-11 years</t>
  </si>
  <si>
    <t>5.   Wheezing in the first 12 months of age</t>
  </si>
  <si>
    <t>6.   At least 1 wheezing between 6 and 18 months age</t>
  </si>
  <si>
    <t>1 .   Current asthma at 36 months</t>
  </si>
  <si>
    <t>2.   Current asthma: at least 1 symptom in the last 12 months in chidren and adloscent (&lt;18 years old)</t>
  </si>
  <si>
    <t xml:space="preserve">3.   Lifetime prevalence in shoolchildren grade 1 and 2 </t>
  </si>
  <si>
    <t>4.   Current asthma diagnosed by a doctor during previous 12 months in children of 4 years old</t>
  </si>
  <si>
    <t xml:space="preserve">7.   At least 1 wheezing from birth up to 30 months </t>
  </si>
  <si>
    <t>1.   Wheezing in the first 6 months after birth</t>
  </si>
  <si>
    <t>3.   Current wheezing: presence of wheezing during previous 12 months in children of 4 years old</t>
  </si>
  <si>
    <t>Ireland</t>
  </si>
  <si>
    <t xml:space="preserve">Duggan EM, Sturley J, Fitzgerald AP, Perry IJ, Hourihane JO. The 2002-2007 trends of prevalence of asthma, allergic rhinitis and eczema in Irish schoolchildren. Pediatr Allergy Immunol. 2012 Aug;23(5):464-71. doi: 10.1111/j.1399-3038.2012.01291.x. Epub 2012 Mar 22. PubMed PMID: 22435792.
</t>
  </si>
  <si>
    <t>6.   In schoolchildre aged 6-9 years</t>
  </si>
  <si>
    <t>7.   Lifetime prevalence up to 18 years</t>
  </si>
  <si>
    <t>5. Asthma diagnosed by a physician in 16-18 yeas old adolescents</t>
  </si>
  <si>
    <t>Saudi Arabia</t>
  </si>
  <si>
    <t xml:space="preserve">Al Ghobain MO, Al-Hajjaj MS, Al Moamary MS. Asthma prevalence among 16- to 18-year-old adolescents in Saudi Arabia using the ISAAC questionnaire. BMC Public Health. 2012 Mar 26;12:239. doi: 10.1186/1471-2458-12-239. PubMed PMID: 22443305; PubMed Central PMCID: PMC3384472.
</t>
  </si>
  <si>
    <t>Wheezing: highly variable according to population, time, definition and age; see "Examples of Prevalence" spreadsheet</t>
  </si>
  <si>
    <t>Asthma:  highly variable according to population, time, definition and age; see "Examples of Prevalence" spreadsheet</t>
  </si>
  <si>
    <t xml:space="preserve">Asthma / Wheezing </t>
  </si>
  <si>
    <t xml:space="preserve">Robbins CL, Zapata LB, Farr SL, Kroelinger CD, Morrow B, Ahluwalia I, D'Angelo DV, Barradas D, Cox S, Goodman D, Williams L, Grigorescu V, Barfield WD; Centers for Disease Control and Prevention (CDC). Core state preconception health indicators - pregnancy risk assessment monitoring system and behavioral risk factor surveillance system, 2009. MMWR Surveill Summ. 2014 Apr 25;63(3):1-62. PubMed PMID: 24759729.
</t>
  </si>
  <si>
    <t>Asthma in children / adolescent</t>
  </si>
  <si>
    <r>
      <rPr>
        <i/>
        <sz val="14"/>
        <color rgb="FF0070C0"/>
        <rFont val="Calibri"/>
        <family val="2"/>
        <scheme val="minor"/>
      </rPr>
      <t>Smoking:  Enter reference of prevalence of smoking pre-pregnancy or at beginning of pregnancy in your country</t>
    </r>
    <r>
      <rPr>
        <i/>
        <sz val="12"/>
        <color rgb="FF0070C0"/>
        <rFont val="Calibri"/>
        <family val="2"/>
        <scheme val="minor"/>
      </rPr>
      <t>.</t>
    </r>
    <r>
      <rPr>
        <i/>
        <sz val="10"/>
        <color rgb="FF0070C0"/>
        <rFont val="Calibri"/>
        <family val="2"/>
        <scheme val="minor"/>
      </rPr>
      <t xml:space="preserve"> Suggested prevalence in developed countries from: Robbins CL, Zapata LB, Farr SL, Kroelinger CD, Morrow B, Ahluwalia I, D'Angelo DV, Barradas D, Cox S, Goodman D, Williams L, Grigorescu V, Barfield WD; Centers  for Disease Control and Prevention (CDC). Core state preconception health indicators - pregnancy risk assessment monitoring system and behavioral risk factor surveillance system, 2009. MMWR Surveill Summ. 2014 Apr 25;63(3):1-62. PubMed PMID: 24759729.  </t>
    </r>
    <r>
      <rPr>
        <u/>
        <sz val="10"/>
        <color rgb="FF0070C0"/>
        <rFont val="Calibri"/>
        <family val="2"/>
        <scheme val="minor"/>
      </rPr>
      <t xml:space="preserve">Appreciate prevalence variability in the spreadsheet "Examples of Prevalence"
</t>
    </r>
  </si>
  <si>
    <r>
      <rPr>
        <i/>
        <sz val="14"/>
        <color rgb="FF0070C0"/>
        <rFont val="Calibri"/>
        <family val="2"/>
        <scheme val="minor"/>
      </rPr>
      <t>Obesity: Enter reference of prevalence of smoking pre-pregnancy or at beginning of pregnancy in your country.</t>
    </r>
    <r>
      <rPr>
        <i/>
        <sz val="10"/>
        <color rgb="FF0070C0"/>
        <rFont val="Calibri"/>
        <family val="2"/>
        <scheme val="minor"/>
      </rPr>
      <t xml:space="preserve"> Suggested prevalence in developed countries from: Robbins CL, Zapata LB, Farr SL, Kroelinger CD, Morrow B, Ahluwalia I, D'Angelo DV, Barradas D, Cox S, Goodman D, Williams L, Grigorescu V, Barfield WD; Centers  for Disease Control and Prevention (CDC). Core state preconception health indicators - pregnancy risk assessment monitoring system and behavioral risk factor surveillance system, 2009. MMWR Surveill Summ. 2014 Apr 25;63(3):1-62. PubMed PMID: 24759729. </t>
    </r>
    <r>
      <rPr>
        <u/>
        <sz val="10"/>
        <color rgb="FF0070C0"/>
        <rFont val="Calibri"/>
        <family val="2"/>
        <scheme val="minor"/>
      </rPr>
      <t>Appreciate prevalence variability in the spreadsheet "Examples of Prevalence"</t>
    </r>
  </si>
  <si>
    <r>
      <rPr>
        <i/>
        <sz val="14"/>
        <color rgb="FF0070C0"/>
        <rFont val="Calibri"/>
        <family val="2"/>
        <scheme val="minor"/>
      </rPr>
      <t>Pre-gestational diabetes</t>
    </r>
    <r>
      <rPr>
        <i/>
        <sz val="10"/>
        <color rgb="FF0070C0"/>
        <rFont val="Calibri"/>
        <family val="2"/>
        <scheme val="minor"/>
      </rPr>
      <t xml:space="preserve">: </t>
    </r>
    <r>
      <rPr>
        <i/>
        <sz val="14"/>
        <color rgb="FF0070C0"/>
        <rFont val="Calibri"/>
        <family val="2"/>
        <scheme val="minor"/>
      </rPr>
      <t>Enter reference of prevalence at beginning of pregnancy</t>
    </r>
    <r>
      <rPr>
        <i/>
        <sz val="10"/>
        <color rgb="FF0070C0"/>
        <rFont val="Calibri"/>
        <family val="2"/>
        <scheme val="minor"/>
      </rPr>
      <t xml:space="preserve">. Suggested prevalence in developed countries from: Robbins CL, Zapata LB, Farr SL, Kroelinger CD, Morrow B, Ahluwalia I, D'Angelo DV, Barradas D, Cox S, Goodman D, Williams L, Grigorescu V, Barfield WD; Centers  for Disease Control and Prevention (CDC). Core state preconception health indicators - pregnancy risk assessment monitoring system and behavioral risk factor surveillance system, 2009. MMWR Surveill Summ. 2014 Apr 25;63(3):1-62. PubMed PMID: 24759729.  </t>
    </r>
    <r>
      <rPr>
        <u/>
        <sz val="10"/>
        <color rgb="FF0070C0"/>
        <rFont val="Calibri"/>
        <family val="2"/>
        <scheme val="minor"/>
      </rPr>
      <t>Appreciate prevalence variability in the spreadsheet "Examples of Prevalence"</t>
    </r>
    <r>
      <rPr>
        <i/>
        <sz val="10"/>
        <color rgb="FF0070C0"/>
        <rFont val="Calibri"/>
        <family val="2"/>
        <scheme val="minor"/>
      </rPr>
      <t xml:space="preserve">
</t>
    </r>
  </si>
  <si>
    <t>Lawn JE, Blencowe H, Pattinson R, Cousens S, Kumar R, Ibiebele I, Gardosi J, Day LT, Stanton C; Lancet's Stillbirths Series steering committee. Stillbirths: Where? When? Why? How to make the data count? Lancet. 2011 Apr 23;377(9775):1448-63. doi: 10.1016/S0140-6736(10)62187-3. Epub 2011 Apr 13. PubMed PMID: 21496911.</t>
  </si>
  <si>
    <t xml:space="preserve">  Blencowe H, Cousens S, Oestergaard MZ, Chou D, Moller AB, Narwal R, Adler A, Vera Garcia C, Rohde S, Say L, Lawn JE. National, regional, and worldwide estimates of preterm birth rates in the year 2010 with time trends since 1990 for selected countries: a systematic analysis and implications. Lancet. 2012 Jun 9;379(9832):2162-72. doi: 10.1016/S0140-6736(12)60820-4. PubMed PMID: 22682464.</t>
  </si>
  <si>
    <t>Stillbirth:   Variable prevalence according to population, time and definition; see "Examples of Prevalence" spreadsheet. Data provided in this spreadsheet for high income countries according to Lawn JE, Blencowe H, Pattinson R, Cousens S, Kumar R, Ibiebele I, Gardosi J, Day LT, Stanton C; Lancet's Stillbirths Series steering committee. Stillbirths: Where? When? Why? How to make the data count? Lancet. 2011 Apr 23;377(9775):1448-63. doi: 10.1016/S0140-6736(10)62187-3. Epub 2011 Apr 13. PubMed PMID: 21496911.</t>
  </si>
  <si>
    <t>Preterm birth:   Variable prevalence according to population, time and definition; see "Examples of Prevalence" spreadsheet. Data provided in this spreadsheet for high income countries according to Blencowe H, Cousens S, Oestergaard MZ, Chou D, Moller AB, Narwal R, Adler A, Vera Garcia C, Rohde S, Say L, Lawn JE. National, regional, and worldwide estimates of preterm birth rates in the year 2010 with time trends since 1990 for selected countries: a systematic analysis and implications. Lancet. 2012 Jun 9;379(9832):2162-72. doi: 10.1016/S0140-6736(12)60820-4. PubMed PMID: 22682464.</t>
  </si>
  <si>
    <r>
      <t xml:space="preserve">Ogden CL, Carroll MD, Kit BK, Flegal KM. Prevalence of childhood and adult obesity in the United States, 2011-2012. </t>
    </r>
    <r>
      <rPr>
        <i/>
        <sz val="11"/>
        <color theme="1"/>
        <rFont val="Calibri"/>
        <family val="2"/>
        <scheme val="minor"/>
      </rPr>
      <t>Journal of the American Medical Association</t>
    </r>
    <r>
      <rPr>
        <sz val="11"/>
        <color theme="1"/>
        <rFont val="Calibri"/>
        <family val="2"/>
        <scheme val="minor"/>
      </rPr>
      <t xml:space="preserve"> 2014;311(8):806-814.</t>
    </r>
  </si>
  <si>
    <t>Overweight:   highly variable according to population, time, definition and age; see "Examples of Prevalence" spreadsheet. Data provided in this spreadsheet for children /adolescent 2-19 years by Ogden CL, Carroll MD, Kit BK, Flegal KM. Prevalence of childhood and adult obesity in the United States, 2011-2012. Journal of the American Medical Association 2014;311(8):806-814.</t>
  </si>
  <si>
    <t>Obesity: highly variable according to population, time, definition and age; see "Examples of Prevalence" spreadsheet. Data provided in this spreadsheet for children /adolescent 2-19 years by Ogden CL, Carroll MD, Kit BK, Flegal KM. Prevalence of childhood and adult obesity in the United States, 2011-2012. Journal of the American Medical Association 2014;311(8):806-814.</t>
  </si>
  <si>
    <t>Reference for Overall Odds Ratio</t>
  </si>
  <si>
    <r>
      <t xml:space="preserve">Pre-pregnancy Obesity (BMI </t>
    </r>
    <r>
      <rPr>
        <b/>
        <sz val="14"/>
        <color rgb="FF002060"/>
        <rFont val="Symbol"/>
        <family val="1"/>
        <charset val="2"/>
      </rPr>
      <t>³</t>
    </r>
    <r>
      <rPr>
        <b/>
        <sz val="14"/>
        <color rgb="FF002060"/>
        <rFont val="Calibri"/>
        <family val="2"/>
      </rPr>
      <t xml:space="preserve"> 30) prevalence in United States</t>
    </r>
  </si>
  <si>
    <r>
      <t xml:space="preserve">Pre-pregnancy Smoking prevalence </t>
    </r>
    <r>
      <rPr>
        <b/>
        <sz val="14"/>
        <color rgb="FF002060"/>
        <rFont val="Calibri"/>
        <family val="2"/>
      </rPr>
      <t>in United States</t>
    </r>
  </si>
  <si>
    <t>Pre-pregnancy Diabetes type 1 or type 2) prevalence in United States</t>
  </si>
  <si>
    <t xml:space="preserve"> Smoking and Pregnancy in Europe</t>
  </si>
  <si>
    <t>http://www.europeristat.com/reports/european-perinatal-health-report-2010.html</t>
  </si>
  <si>
    <t>Overweight and obesity in children/adolescents</t>
  </si>
  <si>
    <t>Wheezing in children/adolescent</t>
  </si>
  <si>
    <t>Stillbirths, world regions</t>
  </si>
  <si>
    <t>Enlarge the figure to see the values</t>
  </si>
  <si>
    <t>Stillbirths, Europe</t>
  </si>
  <si>
    <t>Early and late neonatal mortality, Europe</t>
  </si>
  <si>
    <t>Useful also to compute perinatal mortality</t>
  </si>
  <si>
    <t>Pre-pregnancy BMI in Europe</t>
  </si>
  <si>
    <t>Modeling Prevention Scenarios</t>
  </si>
  <si>
    <t>… and the estimated cases prevented would be:</t>
  </si>
  <si>
    <t>Estimated number and percent of cases attributable to exposure in the population</t>
  </si>
  <si>
    <r>
      <t xml:space="preserve">Estimated number of cases </t>
    </r>
    <r>
      <rPr>
        <b/>
        <u/>
        <sz val="16"/>
        <color theme="5"/>
        <rFont val="Calibri"/>
        <family val="2"/>
        <scheme val="minor"/>
      </rPr>
      <t>attributable</t>
    </r>
    <r>
      <rPr>
        <b/>
        <sz val="16"/>
        <color theme="5"/>
        <rFont val="Calibri"/>
        <family val="2"/>
        <scheme val="minor"/>
      </rPr>
      <t xml:space="preserve"> to the risk factor             (with CI 95%)</t>
    </r>
  </si>
  <si>
    <t>Population Attributable Fraction (with CI 95%)</t>
  </si>
  <si>
    <t xml:space="preserve">...the exposure prevalence becomes: </t>
  </si>
  <si>
    <t>1. Country or region</t>
  </si>
  <si>
    <t>2. Total births in time period</t>
  </si>
  <si>
    <t>4. Prevalence (%)</t>
  </si>
  <si>
    <t>Go to results worksheets: details are in individual risk factor worksheets, with some summary information in the Results Dashboard.</t>
  </si>
  <si>
    <r>
      <t xml:space="preserve">5. (optional) Bias Factor </t>
    </r>
    <r>
      <rPr>
        <b/>
        <sz val="8"/>
        <color theme="4" tint="-0.499984740745262"/>
        <rFont val="Calibri"/>
        <family val="2"/>
        <scheme val="minor"/>
      </rPr>
      <t>(Real/Reported)</t>
    </r>
  </si>
  <si>
    <t xml:space="preserve">6. User comments and observations (e.g., sources of data, evaluation of data quality, etc): </t>
  </si>
  <si>
    <r>
      <t xml:space="preserve">PEACE
</t>
    </r>
    <r>
      <rPr>
        <b/>
        <sz val="18"/>
        <color theme="1"/>
        <rFont val="Calibri"/>
        <family val="2"/>
        <scheme val="minor"/>
      </rPr>
      <t>Population Estimates of Attributable Fraction for Congenital Conditions Everywhere</t>
    </r>
  </si>
  <si>
    <t xml:space="preserve">3. Prevalence
(per 10,000) </t>
  </si>
  <si>
    <t>Republic of Loa</t>
  </si>
  <si>
    <t xml:space="preserve">Odds Ratio (CI 95%) </t>
  </si>
  <si>
    <t>References for  Odds Ratios</t>
  </si>
  <si>
    <t xml:space="preserve">    PEACE
 Population Estimates of Attributable Fraction for Congenital Conditions Everywhere</t>
  </si>
  <si>
    <t>Estimated total number of  cases</t>
  </si>
  <si>
    <t>Select Result Dashboard: summaries for selected outcomes and risk factors</t>
  </si>
  <si>
    <r>
      <t xml:space="preserve">Note: these are selected summary results derived  from your input of local data (data entry DASHBOARD) and computed in the risk factors worksheets (tabs below) where you will find much more detail. </t>
    </r>
    <r>
      <rPr>
        <i/>
        <sz val="14"/>
        <color theme="1"/>
        <rFont val="Calibri"/>
        <family val="2"/>
        <scheme val="minor"/>
      </rPr>
      <t>To prevent inadvertent erasing of formulas, the worksheet is locked.</t>
    </r>
  </si>
  <si>
    <r>
      <t xml:space="preserve">                                       PEACE
                     </t>
    </r>
    <r>
      <rPr>
        <b/>
        <u/>
        <sz val="22"/>
        <color theme="3" tint="-0.249977111117893"/>
        <rFont val="Calibri"/>
        <family val="2"/>
        <scheme val="minor"/>
      </rPr>
      <t>P</t>
    </r>
    <r>
      <rPr>
        <b/>
        <sz val="22"/>
        <color theme="3" tint="-0.249977111117893"/>
        <rFont val="Calibri"/>
        <family val="2"/>
        <scheme val="minor"/>
      </rPr>
      <t xml:space="preserve">opulation </t>
    </r>
    <r>
      <rPr>
        <b/>
        <u/>
        <sz val="22"/>
        <color theme="3" tint="-0.249977111117893"/>
        <rFont val="Calibri"/>
        <family val="2"/>
        <scheme val="minor"/>
      </rPr>
      <t>E</t>
    </r>
    <r>
      <rPr>
        <b/>
        <sz val="22"/>
        <color theme="3" tint="-0.249977111117893"/>
        <rFont val="Calibri"/>
        <family val="2"/>
        <scheme val="minor"/>
      </rPr>
      <t xml:space="preserve">stimates of </t>
    </r>
    <r>
      <rPr>
        <b/>
        <u/>
        <sz val="22"/>
        <color theme="3" tint="-0.249977111117893"/>
        <rFont val="Calibri"/>
        <family val="2"/>
        <scheme val="minor"/>
      </rPr>
      <t>A</t>
    </r>
    <r>
      <rPr>
        <b/>
        <sz val="22"/>
        <color theme="3" tint="-0.249977111117893"/>
        <rFont val="Calibri"/>
        <family val="2"/>
        <scheme val="minor"/>
      </rPr>
      <t xml:space="preserve">ttributable Fraction for </t>
    </r>
    <r>
      <rPr>
        <b/>
        <u/>
        <sz val="22"/>
        <color theme="3" tint="-0.249977111117893"/>
        <rFont val="Calibri"/>
        <family val="2"/>
        <scheme val="minor"/>
      </rPr>
      <t>C</t>
    </r>
    <r>
      <rPr>
        <b/>
        <sz val="22"/>
        <color theme="3" tint="-0.249977111117893"/>
        <rFont val="Calibri"/>
        <family val="2"/>
        <scheme val="minor"/>
      </rPr>
      <t xml:space="preserve">ongenital Conditions </t>
    </r>
    <r>
      <rPr>
        <b/>
        <u/>
        <sz val="22"/>
        <color theme="3" tint="-0.249977111117893"/>
        <rFont val="Calibri"/>
        <family val="2"/>
        <scheme val="minor"/>
      </rPr>
      <t>E</t>
    </r>
    <r>
      <rPr>
        <b/>
        <sz val="22"/>
        <color theme="3" tint="-0.249977111117893"/>
        <rFont val="Calibri"/>
        <family val="2"/>
        <scheme val="minor"/>
      </rPr>
      <t>verywhere</t>
    </r>
  </si>
  <si>
    <t>Instructions:
1. This is where you provide input from your region (time and space), which will be used for all the calculations
2. Hover over the highlighted fields (red) for comments and directions.
3. Briefly, enter the name of your region (field 1), the total births (denominator, field 2), the prevalence of health outcomes (field 3 -- use defaults or enter your own), the prevalence of risk factors (field 4) with optional bias factor (field 5, if uncertain leave default value of 1) 
4. Enter comments and data sources in field 6 (user comments), then proceed to the results worksheets (DASHBOARD for a few summary results, individual risk factor worksheets for much more detail)</t>
  </si>
  <si>
    <t>…. with these remaining cases attributable to the exposure, awaiting further interventions</t>
  </si>
  <si>
    <r>
      <t>If intervention reduces exposure by this percent (</t>
    </r>
    <r>
      <rPr>
        <b/>
        <i/>
        <sz val="14"/>
        <color theme="6" tint="-0.499984740745262"/>
        <rFont val="Calibri"/>
        <family val="2"/>
        <scheme val="minor"/>
      </rPr>
      <t>enter value</t>
    </r>
    <r>
      <rPr>
        <b/>
        <i/>
        <sz val="12"/>
        <color rgb="FF00B050"/>
        <rFont val="Calibri"/>
        <family val="2"/>
        <scheme val="minor"/>
      </rPr>
      <t xml:space="preserve">): </t>
    </r>
  </si>
  <si>
    <t xml:space="preserve">Prevalence 
per 10,000 </t>
  </si>
  <si>
    <t xml:space="preserve">  PEACE
 Population Estimates of Attributable Fraction for Congenital Conditions Everywhere</t>
  </si>
  <si>
    <r>
      <rPr>
        <b/>
        <sz val="48"/>
        <color theme="5"/>
        <rFont val="Calibri"/>
        <family val="2"/>
        <scheme val="minor"/>
      </rPr>
      <t xml:space="preserve">Obesity
</t>
    </r>
    <r>
      <rPr>
        <sz val="28"/>
        <color theme="5"/>
        <rFont val="Calibri"/>
        <family val="2"/>
        <scheme val="minor"/>
      </rPr>
      <t xml:space="preserve">(body mass index  </t>
    </r>
    <r>
      <rPr>
        <sz val="28"/>
        <color theme="5"/>
        <rFont val="Symbol"/>
        <family val="1"/>
        <charset val="2"/>
      </rPr>
      <t>³</t>
    </r>
    <r>
      <rPr>
        <sz val="28"/>
        <color theme="5"/>
        <rFont val="Calibri"/>
        <family val="2"/>
        <scheme val="minor"/>
      </rPr>
      <t xml:space="preserve"> 30)</t>
    </r>
  </si>
  <si>
    <r>
      <rPr>
        <b/>
        <sz val="48"/>
        <color theme="5"/>
        <rFont val="Calibri"/>
        <family val="2"/>
        <scheme val="minor"/>
      </rPr>
      <t xml:space="preserve">Diabetes </t>
    </r>
    <r>
      <rPr>
        <sz val="28"/>
        <color theme="5"/>
        <rFont val="Calibri"/>
        <family val="2"/>
        <scheme val="minor"/>
      </rPr>
      <t xml:space="preserve">
type 1 or 2 (pregestational)</t>
    </r>
  </si>
  <si>
    <t xml:space="preserve">Prevalence
per 10,000 </t>
  </si>
  <si>
    <t>Preterm birth, Europe</t>
  </si>
  <si>
    <t>Preterm birth, world regions</t>
  </si>
  <si>
    <t>Frequently asked questions</t>
  </si>
  <si>
    <t xml:space="preserve">What is PEACE? </t>
  </si>
  <si>
    <t xml:space="preserve">PEACE is a tool to estimate the Population Attributable Fraction of some common adverse pregnancy-related outcomes for selected risk factors.  </t>
  </si>
  <si>
    <t xml:space="preserve">Why should I care? </t>
  </si>
  <si>
    <t>What is the population attributable fraction?</t>
  </si>
  <si>
    <r>
      <t xml:space="preserve">PEACE is a tool that </t>
    </r>
    <r>
      <rPr>
        <b/>
        <sz val="11"/>
        <color theme="1"/>
        <rFont val="Calibri"/>
        <family val="2"/>
        <scheme val="minor"/>
      </rPr>
      <t xml:space="preserve">customizes the whole calculation of population attributable fraction for your population </t>
    </r>
    <r>
      <rPr>
        <sz val="11"/>
        <color theme="1"/>
        <rFont val="Calibri"/>
        <family val="2"/>
        <scheme val="minor"/>
      </rPr>
      <t>-- a population with  a certain pattern of risk factor frequency and outcome frequency. You enter your population data (risk factor frequency and outcome frequency) and the tool calculates the number of cases estimated to be due to the exposures in your setting</t>
    </r>
  </si>
  <si>
    <t>So what can PEACE do for me?</t>
  </si>
  <si>
    <r>
      <t xml:space="preserve">Good question. One reason is prevention. Knowing the burden of disease (cases due to the exposures) in your population provides you a </t>
    </r>
    <r>
      <rPr>
        <b/>
        <sz val="11"/>
        <color theme="1"/>
        <rFont val="Calibri"/>
        <family val="2"/>
        <scheme val="minor"/>
      </rPr>
      <t>tool for planning interventions.</t>
    </r>
    <r>
      <rPr>
        <sz val="11"/>
        <color theme="1"/>
        <rFont val="Calibri"/>
        <family val="2"/>
        <scheme val="minor"/>
      </rPr>
      <t xml:space="preserve"> Of course, knowing the cases attributable to an exposure is only one part of strategizing about interventions -- but it is a very important one. A second reason is </t>
    </r>
    <r>
      <rPr>
        <b/>
        <sz val="11"/>
        <color theme="1"/>
        <rFont val="Calibri"/>
        <family val="2"/>
        <scheme val="minor"/>
      </rPr>
      <t xml:space="preserve">awareness: </t>
    </r>
    <r>
      <rPr>
        <sz val="11"/>
        <color theme="1"/>
        <rFont val="Calibri"/>
        <family val="2"/>
        <scheme val="minor"/>
      </rPr>
      <t>it is often the case that the effect of preventable exposure goes unnoticed because there is little or no awareness of the associated burden of disease -- smoking is a good example (see the worksheet) as is obesity, given their frequency in many countries and the wide range of adverse health conditions that they can cause. You can use these figures when talking to policy makers, clinicians, the public, and other stakeholders.</t>
    </r>
  </si>
  <si>
    <t>Ok, so how do I start?</t>
  </si>
  <si>
    <t>Fine, but I don't deal with birth defects: what is there in for me?</t>
  </si>
  <si>
    <t>After inputting the population data, what next?</t>
  </si>
  <si>
    <t>What is the modeling scenario section?</t>
  </si>
  <si>
    <t>How did you get at the relative risk estimates?</t>
  </si>
  <si>
    <t>How much should I trust my estimates of risk factor prevalence in my country?</t>
  </si>
  <si>
    <t>Where can I find more instructions?</t>
  </si>
  <si>
    <t>What if I have questions?</t>
  </si>
  <si>
    <t>If you have questions that are not addressed here or in the comment fields, you are welcome to email us at icbd@icbd.org. It may take us a little while to respond if we are away in meetings, but we will.</t>
  </si>
  <si>
    <t>Who came up with this tool?</t>
  </si>
  <si>
    <t>We were helped by many comments and much feedback in the pilot phases, so feel free to tell us what you think and how we can make it better. The main developers of this tool are Pierpaolo Mastroiacovo, MD (International Center on Birth Defects, Rome, Italy) and Lorenzo Botto, MD (Division of Medical Genetics, University of Utah, USA). The faults of this version are entirely ours.</t>
  </si>
  <si>
    <t>Can I use this tool for free?</t>
  </si>
  <si>
    <t xml:space="preserve">Absolutely -- we made this tool so it can be used freely and even developed further. We ask in return your comments and suggestions (and any technical improvement that you would like to show us), and perhaps an acknowledgement if you use this tool for reports or publications. </t>
  </si>
  <si>
    <t>Will you be working on other risk factors?</t>
  </si>
  <si>
    <t>Yes, we are currently working on other risk factors, and we will be deploying new versions as we finalize each new section.</t>
  </si>
  <si>
    <t>Gestational diabetes:Torloni MR, Betrán AP, Horta BL, Nakamura MU, Atallah AN, Moron AF, Valente O. Prepregnancy BMI and the risk of gestational diabetes: a systematic review of the literature with meta-analysis. Obes Rev. 2009 Mar;10(2):194-203. doi: 10.1111/j.1467-789X.2008.00541.x. Epub 2008 Nov 24. Review. PubMed PMID: 19055539.</t>
  </si>
  <si>
    <t>Pre-eclampsiaWang Z, Wang P, Liu H, He X, Zhang J, Yan H, Xu D, Wang B. Maternal adiposity as an independent risk factor for pre-eclampsia: a meta-analysis of prospective cohort studies. Obes Rev. 2013 Jun;14(6):508-21. doi: 10.1111/obr.12025. Epub 2013 Mar 26. Review. PubMed PMID: 23530552.</t>
  </si>
  <si>
    <t>Maternal depression: Molyneaux E, Poston L, Ashurst-Williams S, Howard LM. Pre-pregnancy obesity and mental disorders during pregnancy and postpartum: A systematic review and meta-analysis. Pregnancy Hypertens. 2014 Jul;4(3):236. doi: 10.1016/j.preghy.2014.03.022. Epub 2014 Jul 9. PubMed PMID: 26104625</t>
  </si>
  <si>
    <t>Large for gestational age: Yu Z, Han S, Zhu J, Sun X, Ji C, Guo X. Pre-pregnancy body mass index in relation to infant birth weight and offspring overweight/obesity: a systematic review and meta-analysis. PLoS One. 2013 Apr 16;8(4):e61627. doi: 0.1371/journal.pone.0061627. Print 2013. Review. PubMed PMID: 23613888; PubMed Central PMCID: PMC3628788.</t>
  </si>
  <si>
    <t>Macrosomia &gt; 4,000 g and &gt; 4,500 g : Yu Z, Han S, Zhu J, Sun X, Ji C, Guo X. Pre-pregnancy body mass index in relation to infant birth weight and offspring overweight/obesity: a systematic review and meta-analysis. PLoS One. 2013 Apr 16;8(4):e61627. doi: 0.1371/journal.pone.0061627. Print 2013. Review. PubMed PMID: 23613888; PubMed Central PMCID: PMC3628788.</t>
  </si>
  <si>
    <t>Reference for Relative Risks or Odds Ratios</t>
  </si>
  <si>
    <r>
      <t xml:space="preserve">Thanks for asking -- this is a really important point, and gets to the heart of preconception/women's health and its relevance to the next generations. Basically, </t>
    </r>
    <r>
      <rPr>
        <b/>
        <sz val="11"/>
        <color theme="1"/>
        <rFont val="Calibri"/>
        <family val="2"/>
        <scheme val="minor"/>
      </rPr>
      <t>many risk factors (and all those currently in this tool) have a range of adverse effects</t>
    </r>
    <r>
      <rPr>
        <sz val="11"/>
        <color theme="1"/>
        <rFont val="Calibri"/>
        <family val="2"/>
        <scheme val="minor"/>
      </rPr>
      <t>: on women, on the fetus (birth defects, intrauterine growth restriction, stillbirth, etc), and on children (infant mortality, asthma, etc). If you are passionate about most any health issue related to woman and child, you should find PEACE a useful tool in your work.</t>
    </r>
  </si>
  <si>
    <r>
      <t xml:space="preserve">Let's assume that we know for sure that an exposure (e.g., smoking) causes a specific outcome (take low birth weight or cleft lip and palate). If you know how high the relative risk is (commonly estimated via a relative risk) and how common the exposure is, then you </t>
    </r>
    <r>
      <rPr>
        <b/>
        <sz val="11"/>
        <color theme="1"/>
        <rFont val="Calibri"/>
        <family val="2"/>
        <scheme val="minor"/>
      </rPr>
      <t>can calculate the fraction of cases due to that risk factor in your population</t>
    </r>
    <r>
      <rPr>
        <sz val="11"/>
        <color theme="1"/>
        <rFont val="Calibri"/>
        <family val="2"/>
        <scheme val="minor"/>
      </rPr>
      <t>. This fraction of cases is the population attributable fraction, or PAF.</t>
    </r>
  </si>
  <si>
    <r>
      <t xml:space="preserve">Start with the </t>
    </r>
    <r>
      <rPr>
        <b/>
        <sz val="11"/>
        <color theme="1"/>
        <rFont val="Calibri"/>
        <family val="2"/>
        <scheme val="minor"/>
      </rPr>
      <t>data entry dashboard.</t>
    </r>
    <r>
      <rPr>
        <sz val="11"/>
        <color theme="1"/>
        <rFont val="Calibri"/>
        <family val="2"/>
        <scheme val="minor"/>
      </rPr>
      <t xml:space="preserve"> Because the tool customizes the estimates to your population, you will need to do some</t>
    </r>
    <r>
      <rPr>
        <b/>
        <sz val="11"/>
        <color theme="1"/>
        <rFont val="Calibri"/>
        <family val="2"/>
        <scheme val="minor"/>
      </rPr>
      <t xml:space="preserve"> homework </t>
    </r>
    <r>
      <rPr>
        <sz val="11"/>
        <color theme="1"/>
        <rFont val="Calibri"/>
        <family val="2"/>
        <scheme val="minor"/>
      </rPr>
      <t xml:space="preserve">to understand the frequency of risk factors in your population, and the frequency of common outcomes (e.g., birth defects, low birth weight, etc). You enter this information in the data entry dashboard. If you do not have good local data, you can use estimates or the </t>
    </r>
    <r>
      <rPr>
        <b/>
        <sz val="11"/>
        <color theme="1"/>
        <rFont val="Calibri"/>
        <family val="2"/>
        <scheme val="minor"/>
      </rPr>
      <t>default</t>
    </r>
    <r>
      <rPr>
        <sz val="11"/>
        <color theme="1"/>
        <rFont val="Calibri"/>
        <family val="2"/>
        <scheme val="minor"/>
      </rPr>
      <t xml:space="preserve"> values already in the dashboard, which come from the literature. You can change these at any time. </t>
    </r>
  </si>
  <si>
    <r>
      <t>Once you have put the inputs in the data entry dashboard (or accepted the default values), you can go directly to the</t>
    </r>
    <r>
      <rPr>
        <b/>
        <sz val="11"/>
        <color theme="1"/>
        <rFont val="Calibri"/>
        <family val="2"/>
        <scheme val="minor"/>
      </rPr>
      <t xml:space="preserve"> individual worksheets</t>
    </r>
    <r>
      <rPr>
        <sz val="11"/>
        <color theme="1"/>
        <rFont val="Calibri"/>
        <family val="2"/>
        <scheme val="minor"/>
      </rPr>
      <t xml:space="preserve"> (one for each of the risk factors). These worksheets provide you with a numerical and graphical summary of cases attributable to the risk factor.  There is also a</t>
    </r>
    <r>
      <rPr>
        <b/>
        <sz val="11"/>
        <color theme="1"/>
        <rFont val="Calibri"/>
        <family val="2"/>
        <scheme val="minor"/>
      </rPr>
      <t xml:space="preserve"> 'select result dashboard',</t>
    </r>
    <r>
      <rPr>
        <sz val="11"/>
        <color theme="1"/>
        <rFont val="Calibri"/>
        <family val="2"/>
        <scheme val="minor"/>
      </rPr>
      <t xml:space="preserve"> with select examples for the main adverse outcomes of selected exposures.</t>
    </r>
  </si>
  <si>
    <r>
      <t xml:space="preserve">The </t>
    </r>
    <r>
      <rPr>
        <b/>
        <sz val="11"/>
        <color theme="1"/>
        <rFont val="Calibri"/>
        <family val="2"/>
        <scheme val="minor"/>
      </rPr>
      <t xml:space="preserve">modeling scenario section </t>
    </r>
    <r>
      <rPr>
        <sz val="11"/>
        <color theme="1"/>
        <rFont val="Calibri"/>
        <family val="2"/>
        <scheme val="minor"/>
      </rPr>
      <t xml:space="preserve">(in the right section of each risk factor worksheet) gives you an opportunity to </t>
    </r>
    <r>
      <rPr>
        <b/>
        <sz val="11"/>
        <color theme="1"/>
        <rFont val="Calibri"/>
        <family val="2"/>
        <scheme val="minor"/>
      </rPr>
      <t>see the effect of reducing the exposure</t>
    </r>
    <r>
      <rPr>
        <sz val="11"/>
        <color theme="1"/>
        <rFont val="Calibri"/>
        <family val="2"/>
        <scheme val="minor"/>
      </rPr>
      <t xml:space="preserve"> frequency. For example, you can see how many cases of orofacial clefts or stillbirth could be prevented if smoking rates were reduced by a certain percent (say 50%) after smoking cessation interventions. These are simple (frequentist) calculations, but compare closely to more complex (Bayesian) estimations from the literature. </t>
    </r>
  </si>
  <si>
    <r>
      <t>We r</t>
    </r>
    <r>
      <rPr>
        <b/>
        <sz val="11"/>
        <color theme="1"/>
        <rFont val="Calibri"/>
        <family val="2"/>
        <scheme val="minor"/>
      </rPr>
      <t>eviewed the literature for the best estimates</t>
    </r>
    <r>
      <rPr>
        <sz val="11"/>
        <color theme="1"/>
        <rFont val="Calibri"/>
        <family val="2"/>
        <scheme val="minor"/>
      </rPr>
      <t>. Where available we used data from the most recent and high quality metanalysis or systematic reviews (with high quality taking the precedence over recency). The source of these relative risk estimates is provided or can be requested from the authors. There are assumptions when you use these risk estimates, the main one being that the risk estimates from the literature is valid in your population -- this may or may not be true, but it is a reasonable estimate, at least until it is proven otherwise.</t>
    </r>
  </si>
  <si>
    <r>
      <t xml:space="preserve">You are probably the best judge of that. You have a few options. For example, you can try a </t>
    </r>
    <r>
      <rPr>
        <b/>
        <sz val="11"/>
        <color theme="1"/>
        <rFont val="Calibri"/>
        <family val="2"/>
        <scheme val="minor"/>
      </rPr>
      <t>range</t>
    </r>
    <r>
      <rPr>
        <sz val="11"/>
        <color theme="1"/>
        <rFont val="Calibri"/>
        <family val="2"/>
        <scheme val="minor"/>
      </rPr>
      <t xml:space="preserve"> of risk factor estimates. Also, if you have a sense of the degree of under- or over-reporting of exposures in surveys, you can incorporate that in the '</t>
    </r>
    <r>
      <rPr>
        <b/>
        <sz val="11"/>
        <color theme="1"/>
        <rFont val="Calibri"/>
        <family val="2"/>
        <scheme val="minor"/>
      </rPr>
      <t>bias' factor</t>
    </r>
    <r>
      <rPr>
        <sz val="11"/>
        <color theme="1"/>
        <rFont val="Calibri"/>
        <family val="2"/>
        <scheme val="minor"/>
      </rPr>
      <t>' field on the data entry dashboard and the tool will correct the estimates by the bias factor.</t>
    </r>
  </si>
  <si>
    <r>
      <t>The most important fields (typically, where you enter or modify data) have</t>
    </r>
    <r>
      <rPr>
        <b/>
        <sz val="11"/>
        <color theme="1"/>
        <rFont val="Calibri"/>
        <family val="2"/>
        <scheme val="minor"/>
      </rPr>
      <t xml:space="preserve"> instructions as 'Comments'</t>
    </r>
    <r>
      <rPr>
        <sz val="11"/>
        <color theme="1"/>
        <rFont val="Calibri"/>
        <family val="2"/>
        <scheme val="minor"/>
      </rPr>
      <t xml:space="preserve">. You can see them by </t>
    </r>
    <r>
      <rPr>
        <b/>
        <sz val="11"/>
        <color theme="1"/>
        <rFont val="Calibri"/>
        <family val="2"/>
        <scheme val="minor"/>
      </rPr>
      <t>hovering with the cursor</t>
    </r>
    <r>
      <rPr>
        <sz val="11"/>
        <color theme="1"/>
        <rFont val="Calibri"/>
        <family val="2"/>
        <scheme val="minor"/>
      </rPr>
      <t xml:space="preserve"> on the field. These fields are marked by a </t>
    </r>
    <r>
      <rPr>
        <b/>
        <sz val="11"/>
        <color theme="1"/>
        <rFont val="Calibri"/>
        <family val="2"/>
        <scheme val="minor"/>
      </rPr>
      <t>small triangle</t>
    </r>
    <r>
      <rPr>
        <sz val="11"/>
        <color theme="1"/>
        <rFont val="Calibri"/>
        <family val="2"/>
        <scheme val="minor"/>
      </rPr>
      <t xml:space="preserve"> in the top right corner.</t>
    </r>
  </si>
  <si>
    <r>
      <t xml:space="preserve">Selected data on outcome frequency, with references:  
</t>
    </r>
    <r>
      <rPr>
        <b/>
        <sz val="14"/>
        <color rgb="FF002060"/>
        <rFont val="Calibri"/>
        <family val="2"/>
        <scheme val="minor"/>
      </rPr>
      <t>Stillbirth (fetal deaths), Preterm births, Overweight and obesity in children/adolescents, Wheezing and Asthma in children/adolescent</t>
    </r>
  </si>
  <si>
    <r>
      <rPr>
        <b/>
        <sz val="20"/>
        <color rgb="FF002060"/>
        <rFont val="Calibri"/>
        <family val="2"/>
        <scheme val="minor"/>
      </rPr>
      <t xml:space="preserve">Selected data on risk factor (exposure) frequency, with references:  </t>
    </r>
    <r>
      <rPr>
        <b/>
        <sz val="18"/>
        <color rgb="FF002060"/>
        <rFont val="Calibri"/>
        <family val="2"/>
        <scheme val="minor"/>
      </rPr>
      <t xml:space="preserve">
obesity, smoking, diabetes</t>
    </r>
  </si>
  <si>
    <t>How can I support this effort?</t>
  </si>
  <si>
    <t xml:space="preserve">You can play a signifincant role. You can use it to improve awareness and prevention. You can give us feedback about how it worked for you, and how to make it better. You can share new studies or new data sources, so we can review and perhaps use them in future versions of the tool. Most importantly, disseminating awareness on the possibilities of prevention is the most significant way you can help our common journey to change and health. </t>
  </si>
</sst>
</file>

<file path=xl/styles.xml><?xml version="1.0" encoding="utf-8"?>
<styleSheet xmlns="http://schemas.openxmlformats.org/spreadsheetml/2006/main">
  <numFmts count="4">
    <numFmt numFmtId="164" formatCode="_(* #,##0.00_);_(* \(#,##0.00\);_(* &quot;-&quot;??_);_(@_)"/>
    <numFmt numFmtId="165" formatCode="0.0%"/>
    <numFmt numFmtId="166" formatCode="0.0"/>
    <numFmt numFmtId="167" formatCode="_(* #,##0_);_(* \(#,##0\);_(* &quot;-&quot;??_);_(@_)"/>
  </numFmts>
  <fonts count="111">
    <font>
      <sz val="11"/>
      <color theme="1"/>
      <name val="Calibri"/>
      <family val="2"/>
      <scheme val="minor"/>
    </font>
    <font>
      <i/>
      <sz val="14"/>
      <color indexed="8"/>
      <name val="Calibri"/>
      <family val="2"/>
    </font>
    <font>
      <b/>
      <sz val="14"/>
      <color theme="1"/>
      <name val="Calibri"/>
      <family val="2"/>
      <scheme val="minor"/>
    </font>
    <font>
      <b/>
      <sz val="14"/>
      <name val="Calibri"/>
      <family val="2"/>
      <scheme val="minor"/>
    </font>
    <font>
      <i/>
      <sz val="14"/>
      <name val="Calibri"/>
      <family val="2"/>
      <scheme val="minor"/>
    </font>
    <font>
      <b/>
      <sz val="14"/>
      <color rgb="FF002060"/>
      <name val="Calibri"/>
      <family val="2"/>
      <scheme val="minor"/>
    </font>
    <font>
      <b/>
      <sz val="14"/>
      <color theme="0"/>
      <name val="Calibri"/>
      <family val="2"/>
      <scheme val="minor"/>
    </font>
    <font>
      <b/>
      <sz val="14"/>
      <color rgb="FFFF0000"/>
      <name val="Calibri"/>
      <family val="2"/>
      <scheme val="minor"/>
    </font>
    <font>
      <i/>
      <sz val="14"/>
      <color theme="1"/>
      <name val="Calibri"/>
      <family val="2"/>
      <scheme val="minor"/>
    </font>
    <font>
      <sz val="14"/>
      <color theme="1"/>
      <name val="Calibri"/>
      <family val="2"/>
      <scheme val="minor"/>
    </font>
    <font>
      <i/>
      <sz val="14"/>
      <color rgb="FF002060"/>
      <name val="Calibri"/>
      <family val="2"/>
      <scheme val="minor"/>
    </font>
    <font>
      <b/>
      <i/>
      <sz val="36"/>
      <name val="Calibri"/>
      <family val="2"/>
      <scheme val="minor"/>
    </font>
    <font>
      <b/>
      <sz val="16"/>
      <color rgb="FF002060"/>
      <name val="Calibri"/>
      <family val="2"/>
      <scheme val="minor"/>
    </font>
    <font>
      <b/>
      <i/>
      <sz val="22"/>
      <color rgb="FF002060"/>
      <name val="Calibri"/>
      <family val="2"/>
      <scheme val="minor"/>
    </font>
    <font>
      <sz val="11"/>
      <color theme="1"/>
      <name val="Calibri"/>
      <family val="2"/>
      <scheme val="minor"/>
    </font>
    <font>
      <b/>
      <sz val="16"/>
      <color theme="3" tint="-0.249977111117893"/>
      <name val="Calibri"/>
      <family val="2"/>
      <scheme val="minor"/>
    </font>
    <font>
      <b/>
      <sz val="14"/>
      <color theme="3" tint="-0.249977111117893"/>
      <name val="Calibri"/>
      <family val="2"/>
      <scheme val="minor"/>
    </font>
    <font>
      <b/>
      <sz val="20"/>
      <color theme="1"/>
      <name val="Calibri"/>
      <family val="2"/>
      <scheme val="minor"/>
    </font>
    <font>
      <b/>
      <sz val="18"/>
      <color theme="1"/>
      <name val="Calibri"/>
      <family val="2"/>
      <scheme val="minor"/>
    </font>
    <font>
      <b/>
      <sz val="16"/>
      <color theme="1"/>
      <name val="Calibri"/>
      <family val="2"/>
      <scheme val="minor"/>
    </font>
    <font>
      <b/>
      <sz val="12"/>
      <color theme="3" tint="-0.249977111117893"/>
      <name val="Calibri"/>
      <family val="2"/>
      <scheme val="minor"/>
    </font>
    <font>
      <b/>
      <sz val="14"/>
      <color theme="4"/>
      <name val="Calibri"/>
      <family val="2"/>
      <scheme val="minor"/>
    </font>
    <font>
      <b/>
      <sz val="16"/>
      <color theme="4"/>
      <name val="Calibri"/>
      <family val="2"/>
      <scheme val="minor"/>
    </font>
    <font>
      <b/>
      <sz val="14"/>
      <color theme="3"/>
      <name val="Calibri"/>
      <family val="2"/>
      <scheme val="minor"/>
    </font>
    <font>
      <b/>
      <sz val="18"/>
      <color theme="3"/>
      <name val="Calibri"/>
      <family val="2"/>
      <scheme val="minor"/>
    </font>
    <font>
      <b/>
      <sz val="16"/>
      <color theme="3"/>
      <name val="Calibri"/>
      <family val="2"/>
      <scheme val="minor"/>
    </font>
    <font>
      <b/>
      <sz val="18"/>
      <color theme="5"/>
      <name val="Calibri"/>
      <family val="2"/>
      <scheme val="minor"/>
    </font>
    <font>
      <b/>
      <sz val="16"/>
      <color theme="4" tint="-0.499984740745262"/>
      <name val="Calibri"/>
      <family val="2"/>
      <scheme val="minor"/>
    </font>
    <font>
      <b/>
      <sz val="20"/>
      <color theme="5" tint="-0.249977111117893"/>
      <name val="Calibri"/>
      <family val="2"/>
      <scheme val="minor"/>
    </font>
    <font>
      <b/>
      <sz val="11"/>
      <color rgb="FFFF0000"/>
      <name val="Calibri"/>
      <family val="2"/>
      <scheme val="minor"/>
    </font>
    <font>
      <b/>
      <sz val="20"/>
      <color rgb="FF00B050"/>
      <name val="Calibri"/>
      <family val="2"/>
      <scheme val="minor"/>
    </font>
    <font>
      <b/>
      <sz val="22"/>
      <color rgb="FF00B050"/>
      <name val="Calibri"/>
      <family val="2"/>
      <scheme val="minor"/>
    </font>
    <font>
      <b/>
      <i/>
      <sz val="14"/>
      <color theme="1"/>
      <name val="Calibri"/>
      <family val="2"/>
      <scheme val="minor"/>
    </font>
    <font>
      <sz val="11"/>
      <color rgb="FF006100"/>
      <name val="Calibri"/>
      <family val="2"/>
      <scheme val="minor"/>
    </font>
    <font>
      <b/>
      <sz val="16"/>
      <color rgb="FF006100"/>
      <name val="Calibri"/>
      <family val="2"/>
      <scheme val="minor"/>
    </font>
    <font>
      <i/>
      <sz val="14"/>
      <color rgb="FFFF0000"/>
      <name val="Calibri"/>
      <family val="2"/>
      <scheme val="minor"/>
    </font>
    <font>
      <i/>
      <sz val="14"/>
      <color rgb="FF00B050"/>
      <name val="Calibri"/>
      <family val="2"/>
      <scheme val="minor"/>
    </font>
    <font>
      <i/>
      <sz val="10"/>
      <color theme="1"/>
      <name val="Calibri"/>
      <family val="2"/>
      <scheme val="minor"/>
    </font>
    <font>
      <sz val="12"/>
      <color theme="1"/>
      <name val="Calibri"/>
      <family val="2"/>
      <scheme val="minor"/>
    </font>
    <font>
      <i/>
      <sz val="14"/>
      <color rgb="FF0070C0"/>
      <name val="Calibri"/>
      <family val="2"/>
      <scheme val="minor"/>
    </font>
    <font>
      <sz val="12"/>
      <color rgb="FF002060"/>
      <name val="Calibri"/>
      <family val="2"/>
      <scheme val="minor"/>
    </font>
    <font>
      <b/>
      <sz val="18"/>
      <color rgb="FF002060"/>
      <name val="Calibri"/>
      <family val="2"/>
      <scheme val="minor"/>
    </font>
    <font>
      <sz val="12"/>
      <color rgb="FFFF0000"/>
      <name val="Calibri"/>
      <family val="2"/>
      <scheme val="minor"/>
    </font>
    <font>
      <b/>
      <sz val="14"/>
      <color theme="0" tint="-0.34998626667073579"/>
      <name val="Calibri"/>
      <family val="2"/>
      <scheme val="minor"/>
    </font>
    <font>
      <b/>
      <sz val="16"/>
      <color theme="5"/>
      <name val="Calibri"/>
      <family val="2"/>
      <scheme val="minor"/>
    </font>
    <font>
      <b/>
      <sz val="18"/>
      <color rgb="FF00B050"/>
      <name val="Calibri"/>
      <family val="2"/>
      <scheme val="minor"/>
    </font>
    <font>
      <b/>
      <sz val="24"/>
      <color rgb="FF002060"/>
      <name val="Calibri"/>
      <family val="2"/>
      <scheme val="minor"/>
    </font>
    <font>
      <b/>
      <sz val="22"/>
      <color rgb="FF0070C0"/>
      <name val="Calibri"/>
      <family val="2"/>
      <scheme val="minor"/>
    </font>
    <font>
      <i/>
      <sz val="10"/>
      <color rgb="FF002060"/>
      <name val="Calibri"/>
      <family val="2"/>
      <scheme val="minor"/>
    </font>
    <font>
      <b/>
      <i/>
      <sz val="14"/>
      <color rgb="FF002060"/>
      <name val="Calibri"/>
      <family val="2"/>
      <scheme val="minor"/>
    </font>
    <font>
      <b/>
      <i/>
      <sz val="10"/>
      <color rgb="FF002060"/>
      <name val="Calibri"/>
      <family val="2"/>
      <scheme val="minor"/>
    </font>
    <font>
      <i/>
      <sz val="12"/>
      <color rgb="FF002060"/>
      <name val="Calibri"/>
      <family val="2"/>
      <scheme val="minor"/>
    </font>
    <font>
      <b/>
      <i/>
      <sz val="12"/>
      <color rgb="FF002060"/>
      <name val="Calibri"/>
      <family val="2"/>
      <scheme val="minor"/>
    </font>
    <font>
      <i/>
      <sz val="12"/>
      <color rgb="FF0070C0"/>
      <name val="Calibri"/>
      <family val="2"/>
      <scheme val="minor"/>
    </font>
    <font>
      <i/>
      <sz val="10"/>
      <color rgb="FF0070C0"/>
      <name val="Calibri"/>
      <family val="2"/>
      <scheme val="minor"/>
    </font>
    <font>
      <i/>
      <sz val="12"/>
      <color theme="1"/>
      <name val="Calibri"/>
      <family val="2"/>
      <scheme val="minor"/>
    </font>
    <font>
      <i/>
      <sz val="12"/>
      <name val="Calibri"/>
      <family val="2"/>
      <scheme val="minor"/>
    </font>
    <font>
      <b/>
      <sz val="12"/>
      <color theme="1"/>
      <name val="Calibri"/>
      <family val="2"/>
      <scheme val="minor"/>
    </font>
    <font>
      <sz val="11"/>
      <color rgb="FF002060"/>
      <name val="Calibri"/>
      <family val="2"/>
      <scheme val="minor"/>
    </font>
    <font>
      <b/>
      <sz val="11"/>
      <color rgb="FF002060"/>
      <name val="Calibri"/>
      <family val="2"/>
      <scheme val="minor"/>
    </font>
    <font>
      <b/>
      <sz val="20"/>
      <color theme="3" tint="-0.249977111117893"/>
      <name val="Calibri"/>
      <family val="2"/>
      <scheme val="minor"/>
    </font>
    <font>
      <b/>
      <sz val="14"/>
      <color rgb="FF002060"/>
      <name val="Symbol"/>
      <family val="1"/>
      <charset val="2"/>
    </font>
    <font>
      <b/>
      <sz val="14"/>
      <color rgb="FF002060"/>
      <name val="Calibri"/>
      <family val="2"/>
    </font>
    <font>
      <u/>
      <sz val="10"/>
      <color rgb="FF0070C0"/>
      <name val="Calibri"/>
      <family val="2"/>
      <scheme val="minor"/>
    </font>
    <font>
      <i/>
      <sz val="11"/>
      <color theme="1"/>
      <name val="Calibri"/>
      <family val="2"/>
      <scheme val="minor"/>
    </font>
    <font>
      <b/>
      <i/>
      <sz val="16"/>
      <color rgb="FF00B050"/>
      <name val="Calibri"/>
      <family val="2"/>
      <scheme val="minor"/>
    </font>
    <font>
      <b/>
      <i/>
      <sz val="22"/>
      <color rgb="FF92D050"/>
      <name val="Calibri"/>
      <family val="2"/>
      <scheme val="minor"/>
    </font>
    <font>
      <b/>
      <sz val="16"/>
      <color theme="3" tint="0.39997558519241921"/>
      <name val="Calibri"/>
      <family val="2"/>
      <scheme val="minor"/>
    </font>
    <font>
      <b/>
      <sz val="11"/>
      <color rgb="FF7030A0"/>
      <name val="Calibri"/>
      <family val="2"/>
      <scheme val="minor"/>
    </font>
    <font>
      <b/>
      <sz val="18"/>
      <color rgb="FFC00000"/>
      <name val="Calibri"/>
      <family val="2"/>
      <scheme val="minor"/>
    </font>
    <font>
      <b/>
      <sz val="22"/>
      <color theme="3" tint="-0.249977111117893"/>
      <name val="Calibri"/>
      <family val="2"/>
      <scheme val="minor"/>
    </font>
    <font>
      <b/>
      <sz val="48"/>
      <color theme="5"/>
      <name val="Calibri"/>
      <family val="2"/>
      <scheme val="minor"/>
    </font>
    <font>
      <b/>
      <i/>
      <sz val="24"/>
      <color rgb="FF00B050"/>
      <name val="Calibri"/>
      <family val="2"/>
      <scheme val="minor"/>
    </font>
    <font>
      <b/>
      <sz val="11"/>
      <color theme="3" tint="0.39997558519241921"/>
      <name val="Calibri"/>
      <family val="2"/>
      <scheme val="minor"/>
    </font>
    <font>
      <b/>
      <i/>
      <sz val="12"/>
      <color rgb="FF00B050"/>
      <name val="Calibri"/>
      <family val="2"/>
      <scheme val="minor"/>
    </font>
    <font>
      <b/>
      <u/>
      <sz val="16"/>
      <color theme="5"/>
      <name val="Calibri"/>
      <family val="2"/>
      <scheme val="minor"/>
    </font>
    <font>
      <sz val="9"/>
      <color indexed="81"/>
      <name val="Tahoma"/>
      <family val="2"/>
    </font>
    <font>
      <b/>
      <sz val="9"/>
      <color indexed="81"/>
      <name val="Tahoma"/>
      <family val="2"/>
    </font>
    <font>
      <b/>
      <sz val="11"/>
      <color indexed="81"/>
      <name val="Tahoma"/>
      <family val="2"/>
    </font>
    <font>
      <sz val="11"/>
      <color indexed="81"/>
      <name val="Tahoma"/>
      <family val="2"/>
    </font>
    <font>
      <b/>
      <sz val="12"/>
      <color indexed="81"/>
      <name val="Tahoma"/>
      <family val="2"/>
    </font>
    <font>
      <sz val="12"/>
      <color indexed="81"/>
      <name val="Tahoma"/>
      <family val="2"/>
    </font>
    <font>
      <b/>
      <u/>
      <sz val="22"/>
      <color theme="3" tint="-0.249977111117893"/>
      <name val="Calibri"/>
      <family val="2"/>
      <scheme val="minor"/>
    </font>
    <font>
      <b/>
      <sz val="11"/>
      <color theme="1"/>
      <name val="Calibri"/>
      <family val="2"/>
      <scheme val="minor"/>
    </font>
    <font>
      <b/>
      <sz val="14"/>
      <color theme="4" tint="-0.499984740745262"/>
      <name val="Calibri"/>
      <family val="2"/>
      <scheme val="minor"/>
    </font>
    <font>
      <b/>
      <sz val="8"/>
      <color theme="4" tint="-0.499984740745262"/>
      <name val="Calibri"/>
      <family val="2"/>
      <scheme val="minor"/>
    </font>
    <font>
      <sz val="10"/>
      <color indexed="81"/>
      <name val="Tahoma"/>
      <family val="2"/>
    </font>
    <font>
      <b/>
      <sz val="16"/>
      <color rgb="FF00B050"/>
      <name val="Calibri"/>
      <family val="2"/>
      <scheme val="minor"/>
    </font>
    <font>
      <b/>
      <sz val="16"/>
      <name val="Calibri"/>
      <family val="2"/>
      <scheme val="minor"/>
    </font>
    <font>
      <b/>
      <sz val="18"/>
      <color theme="3" tint="-0.249977111117893"/>
      <name val="Calibri"/>
      <family val="2"/>
      <scheme val="minor"/>
    </font>
    <font>
      <b/>
      <sz val="18"/>
      <color theme="0"/>
      <name val="Calibri"/>
      <family val="2"/>
      <scheme val="minor"/>
    </font>
    <font>
      <b/>
      <sz val="18"/>
      <name val="Calibri"/>
      <family val="2"/>
      <scheme val="minor"/>
    </font>
    <font>
      <b/>
      <sz val="24"/>
      <color theme="3" tint="-0.249977111117893"/>
      <name val="Calibri"/>
      <family val="2"/>
      <scheme val="minor"/>
    </font>
    <font>
      <b/>
      <i/>
      <sz val="14"/>
      <color theme="9" tint="-0.249977111117893"/>
      <name val="Calibri"/>
      <family val="2"/>
      <scheme val="minor"/>
    </font>
    <font>
      <b/>
      <i/>
      <sz val="11"/>
      <color theme="9" tint="0.39997558519241921"/>
      <name val="Calibri"/>
      <family val="2"/>
      <scheme val="minor"/>
    </font>
    <font>
      <b/>
      <sz val="24"/>
      <color theme="1"/>
      <name val="Calibri"/>
      <family val="2"/>
      <scheme val="minor"/>
    </font>
    <font>
      <sz val="24"/>
      <color theme="1"/>
      <name val="Calibri"/>
      <family val="2"/>
      <scheme val="minor"/>
    </font>
    <font>
      <i/>
      <sz val="12"/>
      <color indexed="8"/>
      <name val="Calibri"/>
      <family val="2"/>
    </font>
    <font>
      <sz val="16"/>
      <color theme="3" tint="-0.249977111117893"/>
      <name val="Calibri"/>
      <family val="2"/>
      <scheme val="minor"/>
    </font>
    <font>
      <sz val="9"/>
      <color indexed="81"/>
      <name val="Tahoma"/>
      <charset val="1"/>
    </font>
    <font>
      <b/>
      <i/>
      <sz val="12"/>
      <color theme="5"/>
      <name val="Calibri"/>
      <family val="2"/>
      <scheme val="minor"/>
    </font>
    <font>
      <b/>
      <sz val="14"/>
      <color theme="5"/>
      <name val="Calibri"/>
      <family val="2"/>
      <scheme val="minor"/>
    </font>
    <font>
      <b/>
      <i/>
      <sz val="14"/>
      <color rgb="FF00B050"/>
      <name val="Calibri"/>
      <family val="2"/>
      <scheme val="minor"/>
    </font>
    <font>
      <b/>
      <i/>
      <sz val="14"/>
      <color theme="6" tint="-0.499984740745262"/>
      <name val="Calibri"/>
      <family val="2"/>
      <scheme val="minor"/>
    </font>
    <font>
      <b/>
      <sz val="72"/>
      <color theme="5"/>
      <name val="Calibri"/>
      <family val="2"/>
      <scheme val="minor"/>
    </font>
    <font>
      <b/>
      <sz val="22"/>
      <color theme="5" tint="-0.249977111117893"/>
      <name val="Calibri"/>
      <family val="2"/>
      <scheme val="minor"/>
    </font>
    <font>
      <sz val="48"/>
      <color theme="5"/>
      <name val="Calibri"/>
      <family val="2"/>
      <scheme val="minor"/>
    </font>
    <font>
      <sz val="28"/>
      <color theme="5"/>
      <name val="Calibri"/>
      <family val="2"/>
      <scheme val="minor"/>
    </font>
    <font>
      <sz val="28"/>
      <color theme="5"/>
      <name val="Symbol"/>
      <family val="1"/>
      <charset val="2"/>
    </font>
    <font>
      <b/>
      <sz val="20"/>
      <color rgb="FF002060"/>
      <name val="Calibri"/>
      <family val="2"/>
      <scheme val="minor"/>
    </font>
    <font>
      <b/>
      <sz val="20"/>
      <color theme="4" tint="-0.499984740745262"/>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6EFCE"/>
      </patternFill>
    </fill>
    <fill>
      <patternFill patternType="solid">
        <fgColor theme="0" tint="-0.14999847407452621"/>
        <bgColor indexed="64"/>
      </patternFill>
    </fill>
    <fill>
      <patternFill patternType="solid">
        <fgColor theme="3" tint="0.59999389629810485"/>
        <bgColor indexed="64"/>
      </patternFill>
    </fill>
    <fill>
      <patternFill patternType="solid">
        <fgColor theme="9" tint="0.39997558519241921"/>
        <bgColor indexed="64"/>
      </patternFill>
    </fill>
  </fills>
  <borders count="64">
    <border>
      <left/>
      <right/>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bottom/>
      <diagonal/>
    </border>
    <border>
      <left style="thin">
        <color indexed="64"/>
      </left>
      <right/>
      <top style="thin">
        <color indexed="64"/>
      </top>
      <bottom style="medium">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dotted">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s>
  <cellStyleXfs count="4">
    <xf numFmtId="0" fontId="0" fillId="0" borderId="0"/>
    <xf numFmtId="9" fontId="14" fillId="0" borderId="0" applyFont="0" applyFill="0" applyBorder="0" applyAlignment="0" applyProtection="0"/>
    <xf numFmtId="0" fontId="33" fillId="16" borderId="0" applyNumberFormat="0" applyBorder="0" applyAlignment="0" applyProtection="0"/>
    <xf numFmtId="164" fontId="14" fillId="0" borderId="0" applyFont="0" applyFill="0" applyBorder="0" applyAlignment="0" applyProtection="0"/>
  </cellStyleXfs>
  <cellXfs count="560">
    <xf numFmtId="0" fontId="0" fillId="0" borderId="0" xfId="0"/>
    <xf numFmtId="0" fontId="2" fillId="2" borderId="0" xfId="0" applyFont="1" applyFill="1" applyBorder="1" applyAlignment="1">
      <alignment vertical="center"/>
    </xf>
    <xf numFmtId="3" fontId="2" fillId="2" borderId="0" xfId="0" applyNumberFormat="1" applyFont="1" applyFill="1" applyBorder="1" applyAlignment="1">
      <alignment horizontal="center" vertical="center"/>
    </xf>
    <xf numFmtId="0" fontId="2" fillId="2" borderId="0" xfId="0" applyFont="1" applyFill="1" applyBorder="1" applyAlignment="1">
      <alignment vertical="center" wrapText="1"/>
    </xf>
    <xf numFmtId="2" fontId="2" fillId="2" borderId="0" xfId="0" applyNumberFormat="1" applyFont="1" applyFill="1" applyBorder="1" applyAlignment="1">
      <alignment horizontal="center" vertical="center" wrapText="1"/>
    </xf>
    <xf numFmtId="10" fontId="2" fillId="2" borderId="0" xfId="0" applyNumberFormat="1" applyFont="1" applyFill="1" applyBorder="1" applyAlignment="1">
      <alignment horizontal="center" vertical="center"/>
    </xf>
    <xf numFmtId="2" fontId="2" fillId="2" borderId="0" xfId="0" applyNumberFormat="1" applyFont="1" applyFill="1" applyBorder="1" applyAlignment="1">
      <alignment horizontal="center" vertical="center"/>
    </xf>
    <xf numFmtId="165" fontId="2" fillId="2" borderId="0" xfId="0" applyNumberFormat="1" applyFont="1" applyFill="1" applyBorder="1" applyAlignment="1">
      <alignment horizontal="center" vertical="center"/>
    </xf>
    <xf numFmtId="0" fontId="4" fillId="2" borderId="0" xfId="0" applyFont="1" applyFill="1" applyBorder="1" applyAlignment="1">
      <alignment vertical="center"/>
    </xf>
    <xf numFmtId="0" fontId="2" fillId="2" borderId="0"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Border="1" applyAlignment="1">
      <alignment horizontal="right" vertical="center"/>
    </xf>
    <xf numFmtId="0" fontId="0" fillId="2" borderId="0" xfId="0" applyFill="1" applyBorder="1"/>
    <xf numFmtId="0" fontId="8" fillId="2" borderId="0" xfId="0" applyFont="1" applyFill="1" applyBorder="1" applyAlignment="1">
      <alignment horizontal="left" vertical="center"/>
    </xf>
    <xf numFmtId="0" fontId="2" fillId="2" borderId="0" xfId="0" applyFont="1" applyFill="1" applyBorder="1" applyAlignment="1"/>
    <xf numFmtId="2" fontId="6" fillId="2" borderId="0" xfId="0" applyNumberFormat="1" applyFont="1" applyFill="1" applyBorder="1" applyAlignment="1">
      <alignment horizontal="center" vertical="center"/>
    </xf>
    <xf numFmtId="0" fontId="9" fillId="2" borderId="0" xfId="0" applyFont="1" applyFill="1" applyBorder="1" applyAlignment="1">
      <alignment vertical="top" wrapText="1"/>
    </xf>
    <xf numFmtId="165" fontId="7" fillId="4" borderId="4" xfId="0" applyNumberFormat="1" applyFont="1" applyFill="1" applyBorder="1" applyAlignment="1">
      <alignment horizontal="center" vertical="center" wrapText="1"/>
    </xf>
    <xf numFmtId="0" fontId="3" fillId="2" borderId="0" xfId="0" applyFont="1" applyFill="1" applyBorder="1" applyAlignment="1">
      <alignment vertical="center"/>
    </xf>
    <xf numFmtId="2" fontId="2" fillId="2" borderId="4" xfId="0" applyNumberFormat="1" applyFont="1" applyFill="1" applyBorder="1" applyAlignment="1">
      <alignment horizontal="center" vertical="center" wrapText="1"/>
    </xf>
    <xf numFmtId="0" fontId="8" fillId="14" borderId="0" xfId="0" applyFont="1" applyFill="1" applyBorder="1" applyAlignment="1">
      <alignment vertical="center" wrapText="1"/>
    </xf>
    <xf numFmtId="0" fontId="2" fillId="2" borderId="4" xfId="0" applyFont="1" applyFill="1" applyBorder="1" applyAlignment="1">
      <alignment horizontal="center" vertical="center" wrapText="1"/>
    </xf>
    <xf numFmtId="0" fontId="7" fillId="4" borderId="4" xfId="0" applyFont="1" applyFill="1" applyBorder="1" applyAlignment="1">
      <alignment vertical="center"/>
    </xf>
    <xf numFmtId="0" fontId="8" fillId="2" borderId="10" xfId="0" applyFont="1" applyFill="1" applyBorder="1" applyAlignment="1">
      <alignment horizontal="left" vertical="center"/>
    </xf>
    <xf numFmtId="3" fontId="12" fillId="6" borderId="0" xfId="0" applyNumberFormat="1" applyFont="1" applyFill="1" applyBorder="1" applyAlignment="1">
      <alignment horizontal="center" vertical="center"/>
    </xf>
    <xf numFmtId="0" fontId="2" fillId="5" borderId="4" xfId="0" applyFont="1" applyFill="1" applyBorder="1" applyAlignment="1">
      <alignment horizontal="center" vertical="center" wrapText="1"/>
    </xf>
    <xf numFmtId="165" fontId="28" fillId="6" borderId="0" xfId="1" applyNumberFormat="1" applyFont="1" applyFill="1" applyBorder="1" applyAlignment="1">
      <alignment horizontal="center" vertical="center"/>
    </xf>
    <xf numFmtId="3" fontId="13" fillId="5" borderId="4" xfId="0" applyNumberFormat="1" applyFont="1" applyFill="1" applyBorder="1" applyAlignment="1">
      <alignment horizontal="center" vertical="center" wrapText="1"/>
    </xf>
    <xf numFmtId="0" fontId="8" fillId="0" borderId="0" xfId="0" applyFont="1" applyFill="1" applyBorder="1" applyAlignment="1">
      <alignment horizontal="left" vertical="center"/>
    </xf>
    <xf numFmtId="0" fontId="7" fillId="2" borderId="0" xfId="0" applyFont="1" applyFill="1" applyBorder="1" applyAlignment="1">
      <alignment vertical="center"/>
    </xf>
    <xf numFmtId="0" fontId="8" fillId="14" borderId="0" xfId="0" applyFont="1" applyFill="1" applyBorder="1" applyAlignment="1">
      <alignment horizontal="right" vertical="center" wrapText="1"/>
    </xf>
    <xf numFmtId="0" fontId="36" fillId="2" borderId="0" xfId="0" applyFont="1" applyFill="1" applyBorder="1" applyAlignment="1">
      <alignment horizontal="left" vertical="center" wrapText="1"/>
    </xf>
    <xf numFmtId="0" fontId="36" fillId="2" borderId="0" xfId="0" applyFont="1" applyFill="1" applyBorder="1" applyAlignment="1">
      <alignment horizontal="left" vertical="center"/>
    </xf>
    <xf numFmtId="0" fontId="9" fillId="2" borderId="0" xfId="0" applyFont="1" applyFill="1" applyBorder="1" applyAlignment="1">
      <alignment horizontal="left" vertical="top" wrapText="1"/>
    </xf>
    <xf numFmtId="0" fontId="8" fillId="2" borderId="0" xfId="0" applyFont="1" applyFill="1" applyBorder="1" applyAlignment="1">
      <alignment horizontal="left"/>
    </xf>
    <xf numFmtId="0" fontId="8" fillId="2" borderId="0" xfId="0" applyFont="1" applyFill="1" applyBorder="1" applyAlignment="1">
      <alignment horizontal="left" vertical="center" wrapText="1"/>
    </xf>
    <xf numFmtId="0" fontId="40" fillId="2" borderId="0" xfId="0" applyFont="1" applyFill="1" applyBorder="1" applyAlignment="1">
      <alignment horizontal="left" vertical="center"/>
    </xf>
    <xf numFmtId="0" fontId="40" fillId="2" borderId="0" xfId="0" applyFont="1" applyFill="1" applyBorder="1" applyAlignment="1">
      <alignment vertical="center"/>
    </xf>
    <xf numFmtId="0" fontId="40" fillId="2" borderId="0" xfId="0" applyFont="1" applyFill="1" applyBorder="1" applyAlignment="1">
      <alignment horizontal="left" vertical="center" wrapText="1"/>
    </xf>
    <xf numFmtId="0" fontId="40" fillId="2" borderId="0" xfId="0" applyFont="1" applyFill="1" applyBorder="1" applyAlignment="1">
      <alignment horizontal="left"/>
    </xf>
    <xf numFmtId="3" fontId="2" fillId="2" borderId="0" xfId="0" applyNumberFormat="1" applyFont="1" applyFill="1" applyBorder="1" applyAlignment="1">
      <alignment horizontal="left" vertical="center"/>
    </xf>
    <xf numFmtId="0" fontId="9" fillId="2" borderId="0" xfId="0" applyFont="1" applyFill="1" applyBorder="1" applyAlignment="1">
      <alignment horizontal="right" vertical="top" wrapText="1"/>
    </xf>
    <xf numFmtId="3" fontId="2" fillId="2" borderId="0" xfId="0" applyNumberFormat="1" applyFont="1" applyFill="1" applyBorder="1" applyAlignment="1">
      <alignment horizontal="right" vertical="center"/>
    </xf>
    <xf numFmtId="0" fontId="8" fillId="2" borderId="0" xfId="0" applyFont="1" applyFill="1" applyBorder="1" applyAlignment="1">
      <alignment vertical="center" wrapText="1"/>
    </xf>
    <xf numFmtId="0" fontId="6" fillId="2" borderId="0" xfId="0" applyFont="1" applyFill="1" applyBorder="1" applyAlignment="1">
      <alignment vertical="center"/>
    </xf>
    <xf numFmtId="2" fontId="6" fillId="2" borderId="0" xfId="0" applyNumberFormat="1" applyFont="1" applyFill="1" applyBorder="1" applyAlignment="1">
      <alignment horizontal="right" vertical="center"/>
    </xf>
    <xf numFmtId="2" fontId="6" fillId="2" borderId="0" xfId="0" applyNumberFormat="1" applyFont="1" applyFill="1" applyBorder="1" applyAlignment="1">
      <alignment horizontal="left" vertical="center"/>
    </xf>
    <xf numFmtId="2" fontId="6" fillId="2" borderId="0" xfId="0" applyNumberFormat="1" applyFont="1" applyFill="1" applyBorder="1" applyAlignment="1">
      <alignment horizontal="center" vertical="center" wrapText="1"/>
    </xf>
    <xf numFmtId="3" fontId="21" fillId="2" borderId="0" xfId="0" applyNumberFormat="1" applyFont="1" applyFill="1" applyBorder="1" applyAlignment="1">
      <alignment horizontal="center" vertical="center"/>
    </xf>
    <xf numFmtId="2"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3"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vertical="center"/>
    </xf>
    <xf numFmtId="3" fontId="26" fillId="2" borderId="0" xfId="0" applyNumberFormat="1" applyFont="1" applyFill="1" applyBorder="1" applyAlignment="1">
      <alignment horizontal="center" vertical="center"/>
    </xf>
    <xf numFmtId="3" fontId="21" fillId="2" borderId="0" xfId="0" applyNumberFormat="1" applyFont="1" applyFill="1" applyBorder="1" applyAlignment="1">
      <alignment horizontal="right" vertical="center"/>
    </xf>
    <xf numFmtId="3" fontId="22" fillId="2" borderId="0" xfId="0" applyNumberFormat="1" applyFont="1" applyFill="1" applyBorder="1" applyAlignment="1">
      <alignment horizontal="left" vertical="center"/>
    </xf>
    <xf numFmtId="3" fontId="22" fillId="2" borderId="0" xfId="0" applyNumberFormat="1" applyFont="1" applyFill="1" applyBorder="1" applyAlignment="1">
      <alignment horizontal="right" vertical="center"/>
    </xf>
    <xf numFmtId="3" fontId="21" fillId="2" borderId="0" xfId="0" applyNumberFormat="1" applyFont="1" applyFill="1" applyBorder="1" applyAlignment="1">
      <alignment horizontal="left" vertical="center"/>
    </xf>
    <xf numFmtId="3" fontId="30" fillId="2" borderId="0" xfId="0" applyNumberFormat="1" applyFont="1" applyFill="1" applyBorder="1" applyAlignment="1">
      <alignment horizontal="center" vertical="center"/>
    </xf>
    <xf numFmtId="0" fontId="36" fillId="2" borderId="0"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0" xfId="0" applyFont="1" applyFill="1" applyBorder="1" applyAlignment="1">
      <alignment horizontal="left" vertical="center"/>
    </xf>
    <xf numFmtId="0" fontId="43" fillId="2" borderId="0" xfId="0" applyFont="1" applyFill="1" applyBorder="1" applyAlignment="1">
      <alignment vertical="center"/>
    </xf>
    <xf numFmtId="0" fontId="36" fillId="2" borderId="0" xfId="0" applyFont="1" applyFill="1" applyBorder="1" applyAlignment="1">
      <alignment horizontal="left" vertical="center"/>
    </xf>
    <xf numFmtId="0" fontId="36"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2" fontId="3" fillId="2" borderId="0" xfId="0" applyNumberFormat="1" applyFont="1" applyFill="1" applyBorder="1" applyAlignment="1">
      <alignment horizontal="center" vertical="center" wrapText="1"/>
    </xf>
    <xf numFmtId="0" fontId="10" fillId="2" borderId="0" xfId="0" applyFont="1" applyFill="1" applyBorder="1" applyAlignment="1">
      <alignment horizontal="left" vertical="center"/>
    </xf>
    <xf numFmtId="0" fontId="10" fillId="2" borderId="0" xfId="0" applyFont="1" applyFill="1" applyBorder="1" applyAlignment="1">
      <alignment vertical="center" wrapText="1"/>
    </xf>
    <xf numFmtId="0" fontId="10" fillId="14" borderId="0" xfId="0" applyFont="1" applyFill="1" applyBorder="1" applyAlignment="1">
      <alignment vertical="center" wrapText="1"/>
    </xf>
    <xf numFmtId="0" fontId="10" fillId="15" borderId="0" xfId="0" applyFont="1" applyFill="1" applyBorder="1" applyAlignment="1">
      <alignment vertical="center" wrapText="1"/>
    </xf>
    <xf numFmtId="0" fontId="4" fillId="2" borderId="0" xfId="0" applyFont="1" applyFill="1" applyBorder="1" applyAlignment="1">
      <alignment vertical="center" wrapText="1"/>
    </xf>
    <xf numFmtId="0" fontId="10" fillId="14" borderId="0" xfId="0" applyFont="1" applyFill="1" applyBorder="1" applyAlignment="1">
      <alignment vertical="center"/>
    </xf>
    <xf numFmtId="0" fontId="8" fillId="14" borderId="0" xfId="0" applyFont="1" applyFill="1" applyBorder="1" applyAlignment="1">
      <alignment horizontal="left" vertical="center" wrapText="1"/>
    </xf>
    <xf numFmtId="0" fontId="2" fillId="2" borderId="0" xfId="0" applyFont="1" applyFill="1" applyBorder="1" applyAlignment="1">
      <alignment horizontal="left" vertical="center"/>
    </xf>
    <xf numFmtId="0" fontId="36" fillId="2" borderId="0" xfId="0" applyFont="1" applyFill="1" applyBorder="1" applyAlignment="1">
      <alignment horizontal="left" vertical="center" wrapText="1"/>
    </xf>
    <xf numFmtId="0" fontId="36" fillId="2" borderId="0" xfId="0" applyFont="1" applyFill="1" applyBorder="1" applyAlignment="1">
      <alignment horizontal="left" vertical="center"/>
    </xf>
    <xf numFmtId="0" fontId="8" fillId="2" borderId="0" xfId="0" applyFont="1" applyFill="1" applyBorder="1" applyAlignment="1">
      <alignment horizontal="left" vertical="center" wrapText="1"/>
    </xf>
    <xf numFmtId="10" fontId="29" fillId="2" borderId="0" xfId="0" applyNumberFormat="1" applyFont="1" applyFill="1" applyBorder="1" applyAlignment="1">
      <alignment horizontal="center" vertical="center" wrapText="1"/>
    </xf>
    <xf numFmtId="0" fontId="4" fillId="0" borderId="0" xfId="0" applyFont="1" applyFill="1" applyBorder="1" applyAlignment="1">
      <alignment vertical="center"/>
    </xf>
    <xf numFmtId="0" fontId="9" fillId="2" borderId="0" xfId="0" applyFont="1" applyFill="1" applyBorder="1" applyAlignment="1">
      <alignment vertical="center"/>
    </xf>
    <xf numFmtId="0" fontId="10" fillId="2" borderId="0" xfId="0" applyFont="1" applyFill="1" applyBorder="1" applyAlignment="1">
      <alignment vertical="center"/>
    </xf>
    <xf numFmtId="3" fontId="22" fillId="2" borderId="0" xfId="0" applyNumberFormat="1" applyFont="1" applyFill="1" applyBorder="1" applyAlignment="1">
      <alignment horizontal="center" vertical="center"/>
    </xf>
    <xf numFmtId="0" fontId="36" fillId="2" borderId="0" xfId="0" applyFont="1" applyFill="1" applyBorder="1" applyAlignment="1">
      <alignment vertical="center"/>
    </xf>
    <xf numFmtId="0" fontId="36" fillId="2" borderId="0" xfId="0" applyFont="1" applyFill="1" applyBorder="1" applyAlignment="1">
      <alignment horizontal="left" vertical="center"/>
    </xf>
    <xf numFmtId="0" fontId="2" fillId="2" borderId="0" xfId="0" applyFont="1" applyFill="1" applyBorder="1" applyAlignment="1">
      <alignment horizontal="center" vertical="center" wrapText="1"/>
    </xf>
    <xf numFmtId="0" fontId="36" fillId="2" borderId="0" xfId="0" applyFont="1" applyFill="1" applyBorder="1" applyAlignment="1">
      <alignment horizontal="left" vertical="center"/>
    </xf>
    <xf numFmtId="0" fontId="8" fillId="2" borderId="0" xfId="0" applyFont="1" applyFill="1" applyBorder="1" applyAlignment="1">
      <alignment horizontal="right" vertical="center" wrapText="1"/>
    </xf>
    <xf numFmtId="3" fontId="2" fillId="17" borderId="0" xfId="0" applyNumberFormat="1" applyFont="1" applyFill="1" applyBorder="1" applyAlignment="1">
      <alignment horizontal="center" vertical="center"/>
    </xf>
    <xf numFmtId="3" fontId="2" fillId="2" borderId="0" xfId="0" quotePrefix="1" applyNumberFormat="1" applyFont="1" applyFill="1" applyBorder="1" applyAlignment="1">
      <alignment horizontal="center" vertical="center"/>
    </xf>
    <xf numFmtId="0" fontId="32" fillId="14" borderId="0" xfId="0" applyFont="1" applyFill="1" applyBorder="1" applyAlignment="1">
      <alignment horizontal="left" vertical="center" wrapText="1"/>
    </xf>
    <xf numFmtId="3" fontId="2" fillId="15" borderId="0" xfId="0" applyNumberFormat="1" applyFont="1" applyFill="1" applyBorder="1" applyAlignment="1">
      <alignment horizontal="center" vertical="center"/>
    </xf>
    <xf numFmtId="0" fontId="8" fillId="17" borderId="0" xfId="0" applyFont="1" applyFill="1" applyBorder="1" applyAlignment="1">
      <alignment vertical="center" wrapText="1"/>
    </xf>
    <xf numFmtId="0" fontId="2" fillId="17" borderId="0" xfId="0" applyFont="1" applyFill="1" applyBorder="1" applyAlignment="1">
      <alignment horizontal="center" vertical="center"/>
    </xf>
    <xf numFmtId="0" fontId="8" fillId="17" borderId="0" xfId="0" applyFont="1" applyFill="1" applyBorder="1" applyAlignment="1">
      <alignment horizontal="left" vertical="center" wrapText="1"/>
    </xf>
    <xf numFmtId="0" fontId="2" fillId="14" borderId="0" xfId="0" applyFont="1" applyFill="1" applyBorder="1" applyAlignment="1">
      <alignment horizontal="center" vertical="center"/>
    </xf>
    <xf numFmtId="0" fontId="2" fillId="15" borderId="0" xfId="0" applyFont="1" applyFill="1" applyBorder="1" applyAlignment="1">
      <alignment horizontal="center" vertical="center"/>
    </xf>
    <xf numFmtId="166" fontId="2" fillId="14"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wrapText="1"/>
    </xf>
    <xf numFmtId="0" fontId="2" fillId="5" borderId="0" xfId="0" applyFont="1" applyFill="1" applyBorder="1" applyAlignment="1">
      <alignment horizontal="center" vertical="center" wrapText="1"/>
    </xf>
    <xf numFmtId="1" fontId="2" fillId="17" borderId="0" xfId="0" applyNumberFormat="1" applyFont="1" applyFill="1" applyBorder="1" applyAlignment="1">
      <alignment horizontal="center" vertical="center"/>
    </xf>
    <xf numFmtId="0" fontId="2" fillId="2" borderId="19" xfId="0" applyFont="1" applyFill="1" applyBorder="1" applyAlignment="1">
      <alignment vertical="center"/>
    </xf>
    <xf numFmtId="0" fontId="4" fillId="2" borderId="1" xfId="0" applyFont="1" applyFill="1" applyBorder="1" applyAlignment="1">
      <alignment vertical="center"/>
    </xf>
    <xf numFmtId="0" fontId="15" fillId="9" borderId="1" xfId="0" applyFont="1" applyFill="1" applyBorder="1" applyAlignment="1">
      <alignment horizontal="center" vertical="center" wrapText="1"/>
    </xf>
    <xf numFmtId="0" fontId="4" fillId="2" borderId="1" xfId="0" applyFont="1" applyFill="1" applyBorder="1" applyAlignment="1">
      <alignment horizontal="right" vertical="center"/>
    </xf>
    <xf numFmtId="0" fontId="8" fillId="2" borderId="1" xfId="0" applyFont="1" applyFill="1" applyBorder="1" applyAlignment="1">
      <alignment horizontal="right" vertical="center"/>
    </xf>
    <xf numFmtId="0" fontId="8" fillId="2" borderId="1" xfId="0" applyFont="1" applyFill="1" applyBorder="1" applyAlignment="1">
      <alignment horizontal="right" vertical="center" wrapText="1"/>
    </xf>
    <xf numFmtId="0" fontId="8" fillId="17" borderId="1" xfId="0" applyFont="1" applyFill="1" applyBorder="1" applyAlignment="1">
      <alignment horizontal="right" vertical="center" wrapText="1"/>
    </xf>
    <xf numFmtId="0" fontId="8" fillId="15" borderId="1" xfId="0" applyFont="1" applyFill="1" applyBorder="1" applyAlignment="1">
      <alignment horizontal="right" vertical="center" wrapText="1"/>
    </xf>
    <xf numFmtId="0" fontId="8" fillId="14" borderId="1" xfId="0" applyFont="1" applyFill="1" applyBorder="1" applyAlignment="1">
      <alignment horizontal="right" vertical="center" wrapText="1"/>
    </xf>
    <xf numFmtId="0" fontId="4" fillId="14" borderId="1" xfId="0" applyFont="1" applyFill="1" applyBorder="1" applyAlignment="1">
      <alignment horizontal="right" vertical="center" wrapText="1"/>
    </xf>
    <xf numFmtId="0" fontId="4" fillId="15" borderId="24" xfId="0" applyFont="1" applyFill="1" applyBorder="1" applyAlignment="1">
      <alignment horizontal="right" vertical="center" wrapText="1"/>
    </xf>
    <xf numFmtId="2" fontId="3" fillId="2" borderId="0" xfId="0" applyNumberFormat="1" applyFont="1" applyFill="1" applyBorder="1" applyAlignment="1">
      <alignment horizontal="center" vertical="center"/>
    </xf>
    <xf numFmtId="2" fontId="5" fillId="2" borderId="0" xfId="0" applyNumberFormat="1" applyFont="1" applyFill="1" applyBorder="1" applyAlignment="1">
      <alignment horizontal="center" vertical="center"/>
    </xf>
    <xf numFmtId="2" fontId="5" fillId="2" borderId="0" xfId="0" applyNumberFormat="1" applyFont="1" applyFill="1" applyBorder="1" applyAlignment="1">
      <alignment vertical="center"/>
    </xf>
    <xf numFmtId="2" fontId="5" fillId="2" borderId="0" xfId="0" applyNumberFormat="1" applyFont="1" applyFill="1" applyBorder="1" applyAlignment="1">
      <alignment horizontal="right" vertical="center"/>
    </xf>
    <xf numFmtId="2" fontId="5" fillId="2" borderId="0" xfId="0" applyNumberFormat="1" applyFont="1" applyFill="1" applyBorder="1" applyAlignment="1">
      <alignment horizontal="left" vertical="center"/>
    </xf>
    <xf numFmtId="2" fontId="5" fillId="2" borderId="0" xfId="0" applyNumberFormat="1" applyFont="1" applyFill="1" applyBorder="1" applyAlignment="1">
      <alignment horizontal="center" vertical="center" wrapText="1"/>
    </xf>
    <xf numFmtId="2" fontId="2" fillId="17" borderId="0" xfId="0" applyNumberFormat="1" applyFont="1" applyFill="1" applyBorder="1" applyAlignment="1">
      <alignment horizontal="center" vertical="center" wrapText="1"/>
    </xf>
    <xf numFmtId="3" fontId="21" fillId="17" borderId="0" xfId="0" applyNumberFormat="1" applyFont="1" applyFill="1" applyBorder="1" applyAlignment="1">
      <alignment horizontal="center" vertical="center"/>
    </xf>
    <xf numFmtId="2" fontId="21" fillId="17" borderId="0" xfId="0" applyNumberFormat="1" applyFont="1" applyFill="1" applyBorder="1" applyAlignment="1">
      <alignment horizontal="center" vertical="center"/>
    </xf>
    <xf numFmtId="165" fontId="24" fillId="17" borderId="0" xfId="0" applyNumberFormat="1" applyFont="1" applyFill="1" applyBorder="1" applyAlignment="1">
      <alignment horizontal="center" vertical="center"/>
    </xf>
    <xf numFmtId="165" fontId="23" fillId="17" borderId="0" xfId="0" applyNumberFormat="1" applyFont="1" applyFill="1" applyBorder="1" applyAlignment="1">
      <alignment horizontal="center" vertical="center"/>
    </xf>
    <xf numFmtId="165" fontId="21" fillId="17" borderId="0" xfId="0" applyNumberFormat="1" applyFont="1" applyFill="1" applyBorder="1" applyAlignment="1">
      <alignment horizontal="center" vertical="center"/>
    </xf>
    <xf numFmtId="3" fontId="26" fillId="17" borderId="0" xfId="0" applyNumberFormat="1" applyFont="1" applyFill="1" applyBorder="1" applyAlignment="1">
      <alignment horizontal="center" vertical="center"/>
    </xf>
    <xf numFmtId="3" fontId="22" fillId="17" borderId="0" xfId="0" applyNumberFormat="1" applyFont="1" applyFill="1" applyBorder="1" applyAlignment="1">
      <alignment horizontal="center" vertical="center"/>
    </xf>
    <xf numFmtId="2" fontId="5" fillId="17" borderId="0" xfId="0" applyNumberFormat="1" applyFont="1" applyFill="1" applyBorder="1" applyAlignment="1">
      <alignment horizontal="center" vertical="center"/>
    </xf>
    <xf numFmtId="0" fontId="5" fillId="17" borderId="0" xfId="0" applyFont="1" applyFill="1" applyBorder="1" applyAlignment="1">
      <alignment vertical="center"/>
    </xf>
    <xf numFmtId="2" fontId="5" fillId="17" borderId="0" xfId="0" applyNumberFormat="1" applyFont="1" applyFill="1" applyBorder="1" applyAlignment="1">
      <alignment horizontal="right" vertical="center"/>
    </xf>
    <xf numFmtId="2" fontId="5" fillId="17" borderId="0" xfId="0" applyNumberFormat="1" applyFont="1" applyFill="1" applyBorder="1" applyAlignment="1">
      <alignment horizontal="left" vertical="center"/>
    </xf>
    <xf numFmtId="2" fontId="5" fillId="17" borderId="0" xfId="0" applyNumberFormat="1" applyFont="1" applyFill="1" applyBorder="1" applyAlignment="1">
      <alignment horizontal="center" vertical="center" wrapText="1"/>
    </xf>
    <xf numFmtId="2" fontId="5" fillId="17" borderId="0" xfId="0" quotePrefix="1" applyNumberFormat="1" applyFont="1" applyFill="1" applyBorder="1" applyAlignment="1">
      <alignment horizontal="center" vertical="center"/>
    </xf>
    <xf numFmtId="2" fontId="2" fillId="14" borderId="0" xfId="0" applyNumberFormat="1" applyFont="1" applyFill="1" applyBorder="1" applyAlignment="1">
      <alignment horizontal="center" vertical="center" wrapText="1"/>
    </xf>
    <xf numFmtId="3" fontId="21" fillId="14" borderId="0" xfId="0" applyNumberFormat="1" applyFont="1" applyFill="1" applyBorder="1" applyAlignment="1">
      <alignment horizontal="center" vertical="center"/>
    </xf>
    <xf numFmtId="2" fontId="21" fillId="14" borderId="0" xfId="0" applyNumberFormat="1" applyFont="1" applyFill="1" applyBorder="1" applyAlignment="1">
      <alignment horizontal="center" vertical="center"/>
    </xf>
    <xf numFmtId="165" fontId="24" fillId="14" borderId="0" xfId="0" applyNumberFormat="1" applyFont="1" applyFill="1" applyBorder="1" applyAlignment="1">
      <alignment horizontal="center" vertical="center"/>
    </xf>
    <xf numFmtId="165" fontId="23" fillId="14" borderId="0" xfId="0" applyNumberFormat="1" applyFont="1" applyFill="1" applyBorder="1" applyAlignment="1">
      <alignment horizontal="center" vertical="center"/>
    </xf>
    <xf numFmtId="165" fontId="21" fillId="14" borderId="0" xfId="0" applyNumberFormat="1" applyFont="1" applyFill="1" applyBorder="1" applyAlignment="1">
      <alignment horizontal="center" vertical="center"/>
    </xf>
    <xf numFmtId="3" fontId="26" fillId="14" borderId="0" xfId="0" applyNumberFormat="1" applyFont="1" applyFill="1" applyBorder="1" applyAlignment="1">
      <alignment horizontal="center" vertical="center"/>
    </xf>
    <xf numFmtId="3" fontId="22" fillId="14" borderId="0" xfId="0" applyNumberFormat="1" applyFont="1" applyFill="1" applyBorder="1" applyAlignment="1">
      <alignment horizontal="center" vertical="center"/>
    </xf>
    <xf numFmtId="2" fontId="5" fillId="14" borderId="0" xfId="0" applyNumberFormat="1" applyFont="1" applyFill="1" applyBorder="1" applyAlignment="1">
      <alignment horizontal="center" vertical="center"/>
    </xf>
    <xf numFmtId="0" fontId="5" fillId="14" borderId="0" xfId="0" applyFont="1" applyFill="1" applyBorder="1" applyAlignment="1">
      <alignment vertical="center"/>
    </xf>
    <xf numFmtId="2" fontId="5" fillId="14" borderId="0" xfId="0" applyNumberFormat="1" applyFont="1" applyFill="1" applyBorder="1" applyAlignment="1">
      <alignment horizontal="right" vertical="center"/>
    </xf>
    <xf numFmtId="2" fontId="5" fillId="14" borderId="0" xfId="0" quotePrefix="1" applyNumberFormat="1" applyFont="1" applyFill="1" applyBorder="1" applyAlignment="1">
      <alignment horizontal="center" vertical="center"/>
    </xf>
    <xf numFmtId="2" fontId="5" fillId="14" borderId="0" xfId="0" applyNumberFormat="1" applyFont="1" applyFill="1" applyBorder="1" applyAlignment="1">
      <alignment horizontal="left" vertical="center"/>
    </xf>
    <xf numFmtId="2" fontId="5" fillId="14" borderId="0" xfId="0" applyNumberFormat="1" applyFont="1" applyFill="1" applyBorder="1" applyAlignment="1">
      <alignment horizontal="center" vertical="center" wrapText="1"/>
    </xf>
    <xf numFmtId="166" fontId="5" fillId="14" borderId="0" xfId="0" applyNumberFormat="1" applyFont="1" applyFill="1" applyBorder="1" applyAlignment="1">
      <alignment horizontal="center" vertical="center"/>
    </xf>
    <xf numFmtId="166" fontId="5" fillId="14" borderId="0" xfId="0" applyNumberFormat="1" applyFont="1" applyFill="1" applyBorder="1" applyAlignment="1">
      <alignment horizontal="right" vertical="center"/>
    </xf>
    <xf numFmtId="166" fontId="5" fillId="14" borderId="0" xfId="0" applyNumberFormat="1" applyFont="1" applyFill="1" applyBorder="1" applyAlignment="1">
      <alignment horizontal="left" vertical="center"/>
    </xf>
    <xf numFmtId="0" fontId="2" fillId="2" borderId="0" xfId="0" quotePrefix="1" applyFont="1" applyFill="1" applyBorder="1" applyAlignment="1">
      <alignment horizontal="center" vertical="center"/>
    </xf>
    <xf numFmtId="0" fontId="5" fillId="2" borderId="0" xfId="0" applyFont="1" applyFill="1" applyBorder="1" applyAlignment="1">
      <alignment vertical="center"/>
    </xf>
    <xf numFmtId="0" fontId="10" fillId="17" borderId="0" xfId="0" applyFont="1" applyFill="1" applyBorder="1" applyAlignment="1">
      <alignment vertical="center" wrapText="1"/>
    </xf>
    <xf numFmtId="0" fontId="5" fillId="17" borderId="0" xfId="0" applyFont="1" applyFill="1" applyBorder="1" applyAlignment="1">
      <alignment horizontal="center" vertical="center"/>
    </xf>
    <xf numFmtId="165" fontId="41" fillId="17" borderId="0" xfId="0" applyNumberFormat="1" applyFont="1" applyFill="1" applyBorder="1" applyAlignment="1">
      <alignment horizontal="center" vertical="center"/>
    </xf>
    <xf numFmtId="165" fontId="5" fillId="17" borderId="0" xfId="0" applyNumberFormat="1" applyFont="1" applyFill="1" applyBorder="1" applyAlignment="1">
      <alignment horizontal="center" vertical="center"/>
    </xf>
    <xf numFmtId="0" fontId="10" fillId="17" borderId="0" xfId="0" applyFont="1" applyFill="1" applyBorder="1" applyAlignment="1">
      <alignment vertical="center"/>
    </xf>
    <xf numFmtId="3" fontId="21" fillId="14" borderId="0" xfId="0" applyNumberFormat="1" applyFont="1" applyFill="1" applyBorder="1" applyAlignment="1">
      <alignment horizontal="right" vertical="center"/>
    </xf>
    <xf numFmtId="3" fontId="22" fillId="14" borderId="0" xfId="0" applyNumberFormat="1" applyFont="1" applyFill="1" applyBorder="1" applyAlignment="1">
      <alignment horizontal="right" vertical="center"/>
    </xf>
    <xf numFmtId="3" fontId="22" fillId="14" borderId="0" xfId="0" applyNumberFormat="1" applyFont="1" applyFill="1" applyBorder="1" applyAlignment="1">
      <alignment horizontal="left" vertical="center"/>
    </xf>
    <xf numFmtId="3" fontId="21" fillId="14" borderId="0" xfId="0" applyNumberFormat="1" applyFont="1" applyFill="1" applyBorder="1" applyAlignment="1">
      <alignment horizontal="left" vertical="center"/>
    </xf>
    <xf numFmtId="2" fontId="2" fillId="15" borderId="0" xfId="0" applyNumberFormat="1" applyFont="1" applyFill="1" applyBorder="1" applyAlignment="1">
      <alignment horizontal="center" vertical="center" wrapText="1"/>
    </xf>
    <xf numFmtId="3" fontId="22" fillId="15" borderId="0" xfId="0" applyNumberFormat="1" applyFont="1" applyFill="1" applyBorder="1" applyAlignment="1">
      <alignment horizontal="center" vertical="center"/>
    </xf>
    <xf numFmtId="2" fontId="21" fillId="15" borderId="0" xfId="0" applyNumberFormat="1" applyFont="1" applyFill="1" applyBorder="1" applyAlignment="1">
      <alignment horizontal="center" vertical="center"/>
    </xf>
    <xf numFmtId="165" fontId="24" fillId="15" borderId="0" xfId="0" applyNumberFormat="1" applyFont="1" applyFill="1" applyBorder="1" applyAlignment="1">
      <alignment horizontal="center" vertical="center"/>
    </xf>
    <xf numFmtId="165" fontId="23" fillId="15" borderId="0" xfId="0" applyNumberFormat="1" applyFont="1" applyFill="1" applyBorder="1" applyAlignment="1">
      <alignment horizontal="center" vertical="center"/>
    </xf>
    <xf numFmtId="165" fontId="21" fillId="15" borderId="0" xfId="0" applyNumberFormat="1" applyFont="1" applyFill="1" applyBorder="1" applyAlignment="1">
      <alignment horizontal="center" vertical="center"/>
    </xf>
    <xf numFmtId="3" fontId="26" fillId="15" borderId="0" xfId="0" applyNumberFormat="1" applyFont="1" applyFill="1" applyBorder="1" applyAlignment="1">
      <alignment horizontal="center" vertical="center"/>
    </xf>
    <xf numFmtId="3" fontId="21" fillId="15" borderId="0" xfId="0" applyNumberFormat="1" applyFont="1" applyFill="1" applyBorder="1" applyAlignment="1">
      <alignment horizontal="right" vertical="center"/>
    </xf>
    <xf numFmtId="3" fontId="22" fillId="15" borderId="0" xfId="0" applyNumberFormat="1" applyFont="1" applyFill="1" applyBorder="1" applyAlignment="1">
      <alignment horizontal="right" vertical="center"/>
    </xf>
    <xf numFmtId="3" fontId="21" fillId="15" borderId="0" xfId="0" applyNumberFormat="1" applyFont="1" applyFill="1" applyBorder="1" applyAlignment="1">
      <alignment horizontal="center" vertical="center"/>
    </xf>
    <xf numFmtId="3" fontId="22" fillId="15" borderId="0" xfId="0" applyNumberFormat="1" applyFont="1" applyFill="1" applyBorder="1" applyAlignment="1">
      <alignment horizontal="left" vertical="center"/>
    </xf>
    <xf numFmtId="3" fontId="21" fillId="15" borderId="0" xfId="0" applyNumberFormat="1" applyFont="1" applyFill="1" applyBorder="1" applyAlignment="1">
      <alignment horizontal="left" vertical="center"/>
    </xf>
    <xf numFmtId="2" fontId="5" fillId="15" borderId="0" xfId="0" applyNumberFormat="1" applyFont="1" applyFill="1" applyBorder="1" applyAlignment="1">
      <alignment horizontal="center" vertical="center" wrapText="1"/>
    </xf>
    <xf numFmtId="0" fontId="5" fillId="15" borderId="0" xfId="0" applyFont="1" applyFill="1" applyBorder="1" applyAlignment="1">
      <alignment vertical="center"/>
    </xf>
    <xf numFmtId="2" fontId="5" fillId="15" borderId="0" xfId="0" applyNumberFormat="1" applyFont="1" applyFill="1" applyBorder="1" applyAlignment="1">
      <alignment horizontal="right" vertical="center"/>
    </xf>
    <xf numFmtId="2" fontId="5" fillId="15" borderId="0" xfId="0" applyNumberFormat="1" applyFont="1" applyFill="1" applyBorder="1" applyAlignment="1">
      <alignment horizontal="center" vertical="center"/>
    </xf>
    <xf numFmtId="2" fontId="5" fillId="15" borderId="0" xfId="0" applyNumberFormat="1" applyFont="1" applyFill="1" applyBorder="1" applyAlignment="1">
      <alignment horizontal="left" vertical="center"/>
    </xf>
    <xf numFmtId="166" fontId="5" fillId="2" borderId="0" xfId="0" applyNumberFormat="1" applyFont="1" applyFill="1" applyBorder="1" applyAlignment="1">
      <alignment horizontal="center" vertical="center"/>
    </xf>
    <xf numFmtId="166" fontId="5" fillId="2" borderId="0" xfId="0" applyNumberFormat="1" applyFont="1" applyFill="1" applyBorder="1" applyAlignment="1">
      <alignment horizontal="right" vertical="center"/>
    </xf>
    <xf numFmtId="166" fontId="5" fillId="2" borderId="0" xfId="0" applyNumberFormat="1" applyFont="1" applyFill="1" applyBorder="1" applyAlignment="1">
      <alignment horizontal="left" vertical="center"/>
    </xf>
    <xf numFmtId="0" fontId="10" fillId="0" borderId="0" xfId="0" applyFont="1" applyFill="1" applyBorder="1" applyAlignment="1">
      <alignment vertical="center"/>
    </xf>
    <xf numFmtId="0" fontId="5" fillId="0" borderId="0" xfId="0" applyFont="1" applyFill="1" applyBorder="1" applyAlignment="1">
      <alignment vertical="center"/>
    </xf>
    <xf numFmtId="165" fontId="66" fillId="2" borderId="11" xfId="0"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68" fillId="2" borderId="0" xfId="0" applyFont="1" applyFill="1" applyBorder="1" applyAlignment="1">
      <alignment horizontal="center" vertical="center"/>
    </xf>
    <xf numFmtId="2" fontId="5" fillId="2" borderId="0" xfId="0" applyNumberFormat="1" applyFont="1" applyFill="1" applyBorder="1" applyAlignment="1">
      <alignment horizontal="right" vertical="center" wrapText="1"/>
    </xf>
    <xf numFmtId="2" fontId="5" fillId="2" borderId="0" xfId="0" applyNumberFormat="1" applyFont="1" applyFill="1" applyBorder="1" applyAlignment="1">
      <alignment horizontal="left" vertical="center" wrapText="1"/>
    </xf>
    <xf numFmtId="165" fontId="3" fillId="2" borderId="0" xfId="0" applyNumberFormat="1" applyFont="1" applyFill="1" applyBorder="1" applyAlignment="1">
      <alignment horizontal="center" vertical="center"/>
    </xf>
    <xf numFmtId="3" fontId="21" fillId="17" borderId="0" xfId="0" applyNumberFormat="1" applyFont="1" applyFill="1" applyBorder="1" applyAlignment="1">
      <alignment horizontal="right" vertical="center"/>
    </xf>
    <xf numFmtId="3" fontId="22" fillId="17" borderId="0" xfId="0" applyNumberFormat="1" applyFont="1" applyFill="1" applyBorder="1" applyAlignment="1">
      <alignment horizontal="right" vertical="center"/>
    </xf>
    <xf numFmtId="3" fontId="22" fillId="17" borderId="0" xfId="0" applyNumberFormat="1" applyFont="1" applyFill="1" applyBorder="1" applyAlignment="1">
      <alignment horizontal="left" vertical="center"/>
    </xf>
    <xf numFmtId="3" fontId="21" fillId="17" borderId="0" xfId="0" applyNumberFormat="1" applyFont="1" applyFill="1" applyBorder="1" applyAlignment="1">
      <alignment horizontal="left" vertical="center"/>
    </xf>
    <xf numFmtId="0" fontId="3" fillId="15" borderId="0" xfId="0" applyFont="1" applyFill="1" applyBorder="1" applyAlignment="1">
      <alignment horizontal="center" vertical="center"/>
    </xf>
    <xf numFmtId="0" fontId="43" fillId="15" borderId="0" xfId="0" applyFont="1" applyFill="1" applyBorder="1" applyAlignment="1">
      <alignment horizontal="center" vertical="center"/>
    </xf>
    <xf numFmtId="2" fontId="43" fillId="15" borderId="0" xfId="0" applyNumberFormat="1" applyFont="1" applyFill="1" applyBorder="1" applyAlignment="1">
      <alignment horizontal="center" vertical="center" wrapText="1"/>
    </xf>
    <xf numFmtId="2" fontId="43" fillId="15" borderId="0" xfId="0" applyNumberFormat="1" applyFont="1" applyFill="1" applyBorder="1" applyAlignment="1">
      <alignment horizontal="center" vertical="center"/>
    </xf>
    <xf numFmtId="3" fontId="69" fillId="17" borderId="0" xfId="0" applyNumberFormat="1" applyFont="1" applyFill="1" applyBorder="1" applyAlignment="1">
      <alignment horizontal="center" vertical="center"/>
    </xf>
    <xf numFmtId="3" fontId="69" fillId="2" borderId="0" xfId="0" applyNumberFormat="1" applyFont="1" applyFill="1" applyBorder="1" applyAlignment="1">
      <alignment horizontal="center" vertical="center"/>
    </xf>
    <xf numFmtId="3" fontId="69" fillId="14" borderId="0" xfId="0" applyNumberFormat="1" applyFont="1" applyFill="1" applyBorder="1" applyAlignment="1">
      <alignment horizontal="center" vertical="center"/>
    </xf>
    <xf numFmtId="3" fontId="69" fillId="15" borderId="0" xfId="0" applyNumberFormat="1" applyFont="1" applyFill="1" applyBorder="1" applyAlignment="1">
      <alignment horizontal="center" vertical="center"/>
    </xf>
    <xf numFmtId="0" fontId="58" fillId="0" borderId="0" xfId="0" applyFont="1" applyBorder="1" applyAlignment="1">
      <alignment horizontal="center"/>
    </xf>
    <xf numFmtId="0" fontId="58" fillId="0" borderId="0" xfId="0" applyFont="1" applyBorder="1"/>
    <xf numFmtId="165" fontId="58" fillId="0" borderId="0" xfId="0" applyNumberFormat="1" applyFont="1" applyBorder="1" applyAlignment="1">
      <alignment horizontal="center"/>
    </xf>
    <xf numFmtId="0" fontId="5" fillId="0" borderId="0" xfId="0" applyFont="1" applyBorder="1"/>
    <xf numFmtId="0" fontId="59" fillId="0" borderId="0" xfId="0" applyFont="1" applyBorder="1"/>
    <xf numFmtId="0" fontId="58" fillId="0" borderId="0" xfId="0" applyNumberFormat="1" applyFont="1" applyBorder="1"/>
    <xf numFmtId="0" fontId="58" fillId="0" borderId="0" xfId="0" applyFont="1" applyBorder="1" applyAlignment="1"/>
    <xf numFmtId="10" fontId="58" fillId="0" borderId="0" xfId="0" applyNumberFormat="1" applyFont="1" applyBorder="1"/>
    <xf numFmtId="165" fontId="58" fillId="0" borderId="0" xfId="0" applyNumberFormat="1" applyFont="1" applyBorder="1" applyAlignment="1">
      <alignment horizontal="left"/>
    </xf>
    <xf numFmtId="165" fontId="5" fillId="0" borderId="0" xfId="0" applyNumberFormat="1" applyFont="1" applyBorder="1" applyAlignment="1">
      <alignment horizontal="left"/>
    </xf>
    <xf numFmtId="0" fontId="0" fillId="0" borderId="0" xfId="0" applyBorder="1"/>
    <xf numFmtId="165" fontId="59" fillId="0" borderId="0" xfId="0" applyNumberFormat="1" applyFont="1" applyBorder="1" applyAlignment="1">
      <alignment horizontal="center"/>
    </xf>
    <xf numFmtId="0" fontId="59" fillId="0" borderId="0" xfId="0" applyFont="1" applyBorder="1" applyAlignment="1">
      <alignment horizontal="center"/>
    </xf>
    <xf numFmtId="0" fontId="12" fillId="0" borderId="0" xfId="0" applyFont="1" applyBorder="1"/>
    <xf numFmtId="0" fontId="47" fillId="2" borderId="0" xfId="0" applyFont="1" applyFill="1" applyBorder="1" applyAlignment="1">
      <alignment horizontal="left" vertical="center" wrapText="1"/>
    </xf>
    <xf numFmtId="0" fontId="10" fillId="2" borderId="0" xfId="0" applyFont="1" applyFill="1" applyBorder="1" applyAlignment="1">
      <alignment horizontal="center" vertical="center" wrapText="1"/>
    </xf>
    <xf numFmtId="3" fontId="18" fillId="2" borderId="0" xfId="0" applyNumberFormat="1" applyFont="1" applyFill="1" applyBorder="1" applyAlignment="1">
      <alignment horizontal="center" vertical="center" wrapText="1"/>
    </xf>
    <xf numFmtId="165" fontId="18" fillId="2" borderId="10" xfId="1" applyNumberFormat="1" applyFont="1" applyFill="1" applyBorder="1" applyAlignment="1">
      <alignment horizontal="center" vertical="center" wrapText="1"/>
    </xf>
    <xf numFmtId="2" fontId="89" fillId="2" borderId="7" xfId="0" applyNumberFormat="1" applyFont="1" applyFill="1" applyBorder="1" applyAlignment="1">
      <alignment horizontal="center" vertical="center" wrapText="1"/>
    </xf>
    <xf numFmtId="2" fontId="89" fillId="2" borderId="10" xfId="0" applyNumberFormat="1" applyFont="1" applyFill="1" applyBorder="1" applyAlignment="1">
      <alignment horizontal="center" vertical="center" wrapText="1"/>
    </xf>
    <xf numFmtId="0" fontId="18" fillId="2" borderId="7" xfId="0" applyFont="1" applyFill="1" applyBorder="1" applyAlignment="1">
      <alignment vertical="center"/>
    </xf>
    <xf numFmtId="0" fontId="18" fillId="2" borderId="20" xfId="0" applyFont="1" applyFill="1" applyBorder="1" applyAlignment="1">
      <alignment vertical="center"/>
    </xf>
    <xf numFmtId="167" fontId="89" fillId="2" borderId="7" xfId="3" applyNumberFormat="1" applyFont="1" applyFill="1" applyBorder="1" applyAlignment="1">
      <alignment horizontal="center" vertical="center" wrapText="1"/>
    </xf>
    <xf numFmtId="165" fontId="89" fillId="2" borderId="10" xfId="1" applyNumberFormat="1" applyFont="1" applyFill="1" applyBorder="1" applyAlignment="1">
      <alignment horizontal="center" vertical="center" wrapText="1"/>
    </xf>
    <xf numFmtId="3" fontId="18" fillId="2" borderId="7" xfId="0" applyNumberFormat="1" applyFont="1" applyFill="1" applyBorder="1" applyAlignment="1">
      <alignment vertical="center"/>
    </xf>
    <xf numFmtId="165" fontId="18" fillId="2" borderId="20" xfId="0" applyNumberFormat="1" applyFont="1" applyFill="1" applyBorder="1" applyAlignment="1">
      <alignment vertical="center"/>
    </xf>
    <xf numFmtId="2" fontId="89" fillId="2" borderId="7" xfId="0" applyNumberFormat="1" applyFont="1" applyFill="1" applyBorder="1" applyAlignment="1">
      <alignment horizontal="center" vertical="center"/>
    </xf>
    <xf numFmtId="2" fontId="89" fillId="2" borderId="10" xfId="0" applyNumberFormat="1" applyFont="1" applyFill="1" applyBorder="1" applyAlignment="1">
      <alignment horizontal="center" vertical="center"/>
    </xf>
    <xf numFmtId="3" fontId="18" fillId="17" borderId="0" xfId="0" applyNumberFormat="1" applyFont="1" applyFill="1" applyBorder="1" applyAlignment="1">
      <alignment horizontal="center" vertical="center"/>
    </xf>
    <xf numFmtId="165" fontId="18" fillId="17" borderId="10" xfId="1" applyNumberFormat="1" applyFont="1" applyFill="1" applyBorder="1" applyAlignment="1">
      <alignment horizontal="center" vertical="center" wrapText="1"/>
    </xf>
    <xf numFmtId="167" fontId="89" fillId="17" borderId="7" xfId="3" applyNumberFormat="1" applyFont="1" applyFill="1" applyBorder="1" applyAlignment="1">
      <alignment horizontal="center" vertical="center"/>
    </xf>
    <xf numFmtId="165" fontId="89" fillId="17" borderId="10" xfId="1" applyNumberFormat="1" applyFont="1" applyFill="1" applyBorder="1" applyAlignment="1">
      <alignment horizontal="center" vertical="center"/>
    </xf>
    <xf numFmtId="3" fontId="18" fillId="17" borderId="7" xfId="0" applyNumberFormat="1" applyFont="1" applyFill="1" applyBorder="1" applyAlignment="1">
      <alignment vertical="center"/>
    </xf>
    <xf numFmtId="165" fontId="18" fillId="17" borderId="20" xfId="0" applyNumberFormat="1" applyFont="1" applyFill="1" applyBorder="1" applyAlignment="1">
      <alignment vertical="center"/>
    </xf>
    <xf numFmtId="3" fontId="18" fillId="17" borderId="0" xfId="0" applyNumberFormat="1" applyFont="1" applyFill="1" applyBorder="1" applyAlignment="1">
      <alignment horizontal="center" vertical="center" wrapText="1"/>
    </xf>
    <xf numFmtId="0" fontId="18" fillId="17" borderId="10" xfId="0" applyFont="1" applyFill="1" applyBorder="1" applyAlignment="1">
      <alignment horizontal="center" vertical="center"/>
    </xf>
    <xf numFmtId="2" fontId="90" fillId="17" borderId="7" xfId="0" applyNumberFormat="1" applyFont="1" applyFill="1" applyBorder="1" applyAlignment="1">
      <alignment horizontal="center" vertical="center"/>
    </xf>
    <xf numFmtId="2" fontId="90" fillId="17" borderId="10" xfId="0" applyNumberFormat="1" applyFont="1" applyFill="1" applyBorder="1" applyAlignment="1">
      <alignment horizontal="center" vertical="center"/>
    </xf>
    <xf numFmtId="0" fontId="18" fillId="17" borderId="7" xfId="0" applyFont="1" applyFill="1" applyBorder="1" applyAlignment="1">
      <alignment vertical="center"/>
    </xf>
    <xf numFmtId="0" fontId="18" fillId="17" borderId="20" xfId="0" applyFont="1" applyFill="1" applyBorder="1" applyAlignment="1">
      <alignment vertical="center"/>
    </xf>
    <xf numFmtId="1" fontId="89" fillId="17" borderId="7" xfId="0" applyNumberFormat="1" applyFont="1" applyFill="1" applyBorder="1" applyAlignment="1">
      <alignment horizontal="center" vertical="center"/>
    </xf>
    <xf numFmtId="10" fontId="89" fillId="17" borderId="10" xfId="1" applyNumberFormat="1" applyFont="1" applyFill="1" applyBorder="1" applyAlignment="1">
      <alignment horizontal="center" vertical="center"/>
    </xf>
    <xf numFmtId="2" fontId="89" fillId="17" borderId="7" xfId="0" applyNumberFormat="1" applyFont="1" applyFill="1" applyBorder="1" applyAlignment="1">
      <alignment horizontal="center" vertical="center"/>
    </xf>
    <xf numFmtId="2" fontId="89" fillId="17" borderId="10" xfId="0" applyNumberFormat="1" applyFont="1" applyFill="1" applyBorder="1" applyAlignment="1">
      <alignment horizontal="center" vertical="center"/>
    </xf>
    <xf numFmtId="3" fontId="18" fillId="14" borderId="0" xfId="0" applyNumberFormat="1" applyFont="1" applyFill="1" applyBorder="1" applyAlignment="1">
      <alignment horizontal="center" vertical="center" wrapText="1"/>
    </xf>
    <xf numFmtId="0" fontId="18" fillId="14" borderId="10" xfId="0" applyFont="1" applyFill="1" applyBorder="1" applyAlignment="1">
      <alignment horizontal="center" vertical="center"/>
    </xf>
    <xf numFmtId="167" fontId="89" fillId="14" borderId="7" xfId="3" applyNumberFormat="1" applyFont="1" applyFill="1" applyBorder="1" applyAlignment="1">
      <alignment horizontal="center" vertical="center"/>
    </xf>
    <xf numFmtId="165" fontId="89" fillId="14" borderId="10" xfId="1" applyNumberFormat="1" applyFont="1" applyFill="1" applyBorder="1" applyAlignment="1">
      <alignment horizontal="center" vertical="center"/>
    </xf>
    <xf numFmtId="0" fontId="18" fillId="14" borderId="7" xfId="0" applyFont="1" applyFill="1" applyBorder="1" applyAlignment="1">
      <alignment vertical="center"/>
    </xf>
    <xf numFmtId="0" fontId="18" fillId="14" borderId="20" xfId="0" applyFont="1" applyFill="1" applyBorder="1" applyAlignment="1">
      <alignment vertical="center"/>
    </xf>
    <xf numFmtId="3" fontId="18" fillId="14" borderId="7" xfId="0" applyNumberFormat="1" applyFont="1" applyFill="1" applyBorder="1" applyAlignment="1">
      <alignment vertical="center"/>
    </xf>
    <xf numFmtId="165" fontId="18" fillId="14" borderId="20" xfId="0" applyNumberFormat="1" applyFont="1" applyFill="1" applyBorder="1" applyAlignment="1">
      <alignment vertical="center"/>
    </xf>
    <xf numFmtId="3" fontId="91" fillId="14" borderId="0" xfId="0" applyNumberFormat="1" applyFont="1" applyFill="1" applyBorder="1" applyAlignment="1">
      <alignment horizontal="center" vertical="center" wrapText="1"/>
    </xf>
    <xf numFmtId="165" fontId="91" fillId="14" borderId="10" xfId="1" applyNumberFormat="1" applyFont="1" applyFill="1" applyBorder="1" applyAlignment="1">
      <alignment horizontal="center" vertical="center" wrapText="1"/>
    </xf>
    <xf numFmtId="2" fontId="90" fillId="14" borderId="7" xfId="0" applyNumberFormat="1" applyFont="1" applyFill="1" applyBorder="1" applyAlignment="1">
      <alignment horizontal="center" vertical="center"/>
    </xf>
    <xf numFmtId="2" fontId="90" fillId="14" borderId="10" xfId="0" applyNumberFormat="1" applyFont="1" applyFill="1" applyBorder="1" applyAlignment="1">
      <alignment horizontal="center" vertical="center"/>
    </xf>
    <xf numFmtId="3" fontId="18" fillId="14" borderId="0" xfId="0" applyNumberFormat="1" applyFont="1" applyFill="1" applyBorder="1" applyAlignment="1">
      <alignment horizontal="center" vertical="center"/>
    </xf>
    <xf numFmtId="165" fontId="18" fillId="14" borderId="10" xfId="1" applyNumberFormat="1" applyFont="1" applyFill="1" applyBorder="1" applyAlignment="1">
      <alignment horizontal="center" vertical="center" wrapText="1"/>
    </xf>
    <xf numFmtId="167" fontId="91" fillId="14" borderId="7" xfId="3" applyNumberFormat="1" applyFont="1" applyFill="1" applyBorder="1" applyAlignment="1">
      <alignment horizontal="center" vertical="center"/>
    </xf>
    <xf numFmtId="3" fontId="18" fillId="15" borderId="0" xfId="0" applyNumberFormat="1" applyFont="1" applyFill="1" applyBorder="1" applyAlignment="1">
      <alignment horizontal="center" vertical="center" wrapText="1"/>
    </xf>
    <xf numFmtId="165" fontId="18" fillId="15" borderId="10" xfId="1" applyNumberFormat="1" applyFont="1" applyFill="1" applyBorder="1" applyAlignment="1">
      <alignment horizontal="center" vertical="center" wrapText="1"/>
    </xf>
    <xf numFmtId="2" fontId="90" fillId="15" borderId="7" xfId="0" applyNumberFormat="1" applyFont="1" applyFill="1" applyBorder="1" applyAlignment="1">
      <alignment horizontal="center" vertical="center"/>
    </xf>
    <xf numFmtId="2" fontId="90" fillId="15" borderId="10" xfId="0" applyNumberFormat="1" applyFont="1" applyFill="1" applyBorder="1" applyAlignment="1">
      <alignment horizontal="center" vertical="center"/>
    </xf>
    <xf numFmtId="0" fontId="18" fillId="15" borderId="7" xfId="0" applyFont="1" applyFill="1" applyBorder="1" applyAlignment="1">
      <alignment vertical="center"/>
    </xf>
    <xf numFmtId="0" fontId="18" fillId="15" borderId="20" xfId="0" applyFont="1" applyFill="1" applyBorder="1" applyAlignment="1">
      <alignment vertical="center"/>
    </xf>
    <xf numFmtId="3" fontId="18" fillId="15" borderId="7" xfId="0" applyNumberFormat="1" applyFont="1" applyFill="1" applyBorder="1" applyAlignment="1">
      <alignment vertical="center"/>
    </xf>
    <xf numFmtId="165" fontId="18" fillId="15" borderId="20" xfId="0" applyNumberFormat="1" applyFont="1" applyFill="1" applyBorder="1" applyAlignment="1">
      <alignment vertical="center"/>
    </xf>
    <xf numFmtId="3" fontId="18" fillId="15" borderId="25" xfId="0" applyNumberFormat="1" applyFont="1" applyFill="1" applyBorder="1" applyAlignment="1">
      <alignment horizontal="center" vertical="center" wrapText="1"/>
    </xf>
    <xf numFmtId="165" fontId="18" fillId="15" borderId="26" xfId="1" applyNumberFormat="1" applyFont="1" applyFill="1" applyBorder="1" applyAlignment="1">
      <alignment horizontal="center" vertical="center" wrapText="1"/>
    </xf>
    <xf numFmtId="2" fontId="90" fillId="15" borderId="27" xfId="0" applyNumberFormat="1" applyFont="1" applyFill="1" applyBorder="1" applyAlignment="1">
      <alignment horizontal="center" vertical="center"/>
    </xf>
    <xf numFmtId="2" fontId="90" fillId="15" borderId="26" xfId="0" applyNumberFormat="1" applyFont="1" applyFill="1" applyBorder="1" applyAlignment="1">
      <alignment horizontal="center" vertical="center"/>
    </xf>
    <xf numFmtId="0" fontId="18" fillId="15" borderId="27" xfId="0" applyFont="1" applyFill="1" applyBorder="1" applyAlignment="1">
      <alignment vertical="center"/>
    </xf>
    <xf numFmtId="0" fontId="18" fillId="15" borderId="28" xfId="0" applyFont="1" applyFill="1" applyBorder="1" applyAlignment="1">
      <alignment vertical="center"/>
    </xf>
    <xf numFmtId="0" fontId="15" fillId="9" borderId="0" xfId="0" applyFont="1" applyFill="1" applyBorder="1" applyAlignment="1">
      <alignment horizontal="center" vertical="center" wrapText="1"/>
    </xf>
    <xf numFmtId="0" fontId="15" fillId="9" borderId="10" xfId="0" applyFont="1" applyFill="1" applyBorder="1" applyAlignment="1">
      <alignment horizontal="center" vertical="center" wrapText="1"/>
    </xf>
    <xf numFmtId="0" fontId="15" fillId="9" borderId="7" xfId="0" applyFont="1" applyFill="1" applyBorder="1" applyAlignment="1">
      <alignment horizontal="center" vertical="center" wrapText="1"/>
    </xf>
    <xf numFmtId="0" fontId="15" fillId="9" borderId="20" xfId="0" applyFont="1" applyFill="1" applyBorder="1" applyAlignment="1">
      <alignment horizontal="center" vertical="center" wrapText="1"/>
    </xf>
    <xf numFmtId="0" fontId="92" fillId="9" borderId="1" xfId="0" applyFont="1" applyFill="1" applyBorder="1" applyAlignment="1">
      <alignment horizontal="center" vertical="center" wrapText="1"/>
    </xf>
    <xf numFmtId="0" fontId="18" fillId="2" borderId="1" xfId="0" applyFont="1" applyFill="1" applyBorder="1" applyAlignment="1">
      <alignment horizontal="right" vertical="center" wrapText="1"/>
    </xf>
    <xf numFmtId="2" fontId="12" fillId="2" borderId="0" xfId="0" applyNumberFormat="1" applyFont="1" applyFill="1" applyBorder="1" applyAlignment="1">
      <alignment horizontal="center" vertical="center" wrapText="1"/>
    </xf>
    <xf numFmtId="2" fontId="12" fillId="2" borderId="0" xfId="0" applyNumberFormat="1" applyFont="1" applyFill="1" applyBorder="1" applyAlignment="1">
      <alignment horizontal="center" vertical="center"/>
    </xf>
    <xf numFmtId="2" fontId="12" fillId="17" borderId="0" xfId="0" applyNumberFormat="1" applyFont="1" applyFill="1" applyBorder="1" applyAlignment="1">
      <alignment horizontal="center" vertical="center"/>
    </xf>
    <xf numFmtId="2" fontId="12" fillId="14" borderId="0" xfId="0" applyNumberFormat="1" applyFont="1" applyFill="1" applyBorder="1" applyAlignment="1">
      <alignment horizontal="center" vertical="center"/>
    </xf>
    <xf numFmtId="2" fontId="12" fillId="15"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10" fontId="73" fillId="2" borderId="0" xfId="0" applyNumberFormat="1" applyFont="1" applyFill="1" applyBorder="1" applyAlignment="1">
      <alignment horizontal="center" vertical="center" wrapText="1"/>
    </xf>
    <xf numFmtId="0" fontId="67" fillId="2" borderId="0" xfId="0" applyFont="1" applyFill="1" applyBorder="1" applyAlignment="1">
      <alignment horizontal="center" vertical="center" wrapText="1"/>
    </xf>
    <xf numFmtId="0" fontId="71" fillId="2" borderId="0" xfId="0" applyFont="1" applyFill="1" applyBorder="1" applyAlignment="1">
      <alignment horizontal="center" vertical="center"/>
    </xf>
    <xf numFmtId="0" fontId="48" fillId="2" borderId="0"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51" fillId="2" borderId="0" xfId="0" applyFont="1" applyFill="1" applyBorder="1" applyAlignment="1">
      <alignment horizontal="left" vertical="center" wrapText="1"/>
    </xf>
    <xf numFmtId="3" fontId="41" fillId="6" borderId="0" xfId="0" applyNumberFormat="1" applyFont="1" applyFill="1" applyBorder="1" applyAlignment="1">
      <alignment horizontal="center" vertical="center"/>
    </xf>
    <xf numFmtId="0" fontId="19" fillId="2" borderId="0" xfId="0" applyFont="1" applyFill="1" applyBorder="1" applyAlignment="1">
      <alignment horizontal="right" vertical="center" wrapText="1"/>
    </xf>
    <xf numFmtId="0" fontId="19" fillId="2" borderId="0" xfId="0" applyFont="1" applyFill="1" applyBorder="1" applyAlignment="1">
      <alignment vertical="center" wrapText="1"/>
    </xf>
    <xf numFmtId="0" fontId="88" fillId="2" borderId="0" xfId="0" applyFont="1" applyFill="1" applyBorder="1" applyAlignment="1">
      <alignment horizontal="right" vertical="center"/>
    </xf>
    <xf numFmtId="3" fontId="44" fillId="2" borderId="0" xfId="0" applyNumberFormat="1" applyFont="1" applyFill="1" applyBorder="1" applyAlignment="1">
      <alignment horizontal="center" vertical="center" wrapText="1"/>
    </xf>
    <xf numFmtId="0" fontId="100" fillId="7" borderId="47" xfId="0" applyFont="1" applyFill="1" applyBorder="1" applyAlignment="1">
      <alignment vertical="center" wrapText="1"/>
    </xf>
    <xf numFmtId="0" fontId="65" fillId="9" borderId="48" xfId="0" applyFont="1" applyFill="1" applyBorder="1" applyAlignment="1">
      <alignment horizontal="center" vertical="center" wrapText="1"/>
    </xf>
    <xf numFmtId="3" fontId="101" fillId="2" borderId="49" xfId="0" applyNumberFormat="1" applyFont="1" applyFill="1" applyBorder="1" applyAlignment="1">
      <alignment horizontal="center" vertical="center"/>
    </xf>
    <xf numFmtId="3" fontId="30" fillId="2" borderId="50" xfId="0" applyNumberFormat="1" applyFont="1" applyFill="1" applyBorder="1" applyAlignment="1">
      <alignment horizontal="center" vertical="center"/>
    </xf>
    <xf numFmtId="3" fontId="101" fillId="17" borderId="49" xfId="0" applyNumberFormat="1" applyFont="1" applyFill="1" applyBorder="1" applyAlignment="1">
      <alignment horizontal="center" vertical="center"/>
    </xf>
    <xf numFmtId="3" fontId="30" fillId="17" borderId="50" xfId="0" applyNumberFormat="1" applyFont="1" applyFill="1" applyBorder="1" applyAlignment="1">
      <alignment horizontal="center" vertical="center"/>
    </xf>
    <xf numFmtId="3" fontId="101" fillId="14" borderId="49" xfId="0" applyNumberFormat="1" applyFont="1" applyFill="1" applyBorder="1" applyAlignment="1">
      <alignment horizontal="center" vertical="center"/>
    </xf>
    <xf numFmtId="3" fontId="30" fillId="14" borderId="50" xfId="0" applyNumberFormat="1" applyFont="1" applyFill="1" applyBorder="1" applyAlignment="1">
      <alignment horizontal="center" vertical="center"/>
    </xf>
    <xf numFmtId="3" fontId="101" fillId="15" borderId="49" xfId="0" applyNumberFormat="1" applyFont="1" applyFill="1" applyBorder="1" applyAlignment="1">
      <alignment horizontal="center" vertical="center"/>
    </xf>
    <xf numFmtId="3" fontId="30" fillId="15" borderId="50" xfId="0" applyNumberFormat="1" applyFont="1" applyFill="1" applyBorder="1" applyAlignment="1">
      <alignment horizontal="center" vertical="center"/>
    </xf>
    <xf numFmtId="3" fontId="101" fillId="15" borderId="51" xfId="0" applyNumberFormat="1" applyFont="1" applyFill="1" applyBorder="1" applyAlignment="1">
      <alignment horizontal="center" vertical="center"/>
    </xf>
    <xf numFmtId="3" fontId="30" fillId="15" borderId="52" xfId="0" applyNumberFormat="1" applyFont="1" applyFill="1" applyBorder="1" applyAlignment="1">
      <alignment horizontal="center" vertical="center"/>
    </xf>
    <xf numFmtId="165" fontId="72" fillId="2" borderId="11" xfId="0" applyNumberFormat="1" applyFont="1" applyFill="1" applyBorder="1" applyAlignment="1">
      <alignment horizontal="center" vertical="center"/>
    </xf>
    <xf numFmtId="165" fontId="105" fillId="6" borderId="0" xfId="1" applyNumberFormat="1" applyFont="1" applyFill="1" applyBorder="1" applyAlignment="1">
      <alignment horizontal="center" vertical="center"/>
    </xf>
    <xf numFmtId="0" fontId="106" fillId="2" borderId="0" xfId="0" applyFont="1" applyFill="1" applyBorder="1" applyAlignment="1">
      <alignment horizontal="center" vertical="center"/>
    </xf>
    <xf numFmtId="0" fontId="106" fillId="2" borderId="55" xfId="0" applyFont="1" applyFill="1" applyBorder="1" applyAlignment="1">
      <alignment horizontal="center" vertical="center"/>
    </xf>
    <xf numFmtId="3" fontId="101" fillId="2" borderId="57" xfId="0" applyNumberFormat="1" applyFont="1" applyFill="1" applyBorder="1" applyAlignment="1">
      <alignment horizontal="center" vertical="center"/>
    </xf>
    <xf numFmtId="3" fontId="30" fillId="2" borderId="55" xfId="0" applyNumberFormat="1" applyFont="1" applyFill="1" applyBorder="1" applyAlignment="1">
      <alignment horizontal="center" vertical="center"/>
    </xf>
    <xf numFmtId="3" fontId="101" fillId="17" borderId="57" xfId="0" applyNumberFormat="1" applyFont="1" applyFill="1" applyBorder="1" applyAlignment="1">
      <alignment horizontal="center" vertical="center"/>
    </xf>
    <xf numFmtId="3" fontId="30" fillId="17" borderId="55" xfId="0" applyNumberFormat="1" applyFont="1" applyFill="1" applyBorder="1" applyAlignment="1">
      <alignment horizontal="center" vertical="center"/>
    </xf>
    <xf numFmtId="3" fontId="101" fillId="14" borderId="57" xfId="0" applyNumberFormat="1" applyFont="1" applyFill="1" applyBorder="1" applyAlignment="1">
      <alignment horizontal="center" vertical="center"/>
    </xf>
    <xf numFmtId="3" fontId="30" fillId="14" borderId="55" xfId="0" applyNumberFormat="1" applyFont="1" applyFill="1" applyBorder="1" applyAlignment="1">
      <alignment horizontal="center" vertical="center"/>
    </xf>
    <xf numFmtId="3" fontId="101" fillId="14" borderId="58" xfId="0" applyNumberFormat="1" applyFont="1" applyFill="1" applyBorder="1" applyAlignment="1">
      <alignment horizontal="center" vertical="center"/>
    </xf>
    <xf numFmtId="3" fontId="30" fillId="14" borderId="59" xfId="0" applyNumberFormat="1" applyFont="1" applyFill="1" applyBorder="1" applyAlignment="1">
      <alignment horizontal="center" vertical="center"/>
    </xf>
    <xf numFmtId="0" fontId="100" fillId="7" borderId="53" xfId="0" applyFont="1" applyFill="1" applyBorder="1" applyAlignment="1">
      <alignment vertical="center" wrapText="1"/>
    </xf>
    <xf numFmtId="0" fontId="4" fillId="2" borderId="0" xfId="0" applyFont="1" applyFill="1" applyBorder="1" applyAlignment="1">
      <alignment horizontal="left" vertical="center" wrapText="1"/>
    </xf>
    <xf numFmtId="166" fontId="12" fillId="14" borderId="0" xfId="0" applyNumberFormat="1" applyFont="1" applyFill="1" applyBorder="1" applyAlignment="1">
      <alignment horizontal="center" vertical="center"/>
    </xf>
    <xf numFmtId="2" fontId="12" fillId="17" borderId="0" xfId="0" applyNumberFormat="1" applyFont="1" applyFill="1" applyBorder="1" applyAlignment="1">
      <alignment horizontal="center" vertical="center" wrapText="1"/>
    </xf>
    <xf numFmtId="2" fontId="12" fillId="14" borderId="0" xfId="0" applyNumberFormat="1" applyFont="1" applyFill="1" applyBorder="1" applyAlignment="1">
      <alignment horizontal="center" vertical="center" wrapText="1"/>
    </xf>
    <xf numFmtId="2" fontId="12" fillId="15" borderId="0" xfId="0" applyNumberFormat="1" applyFont="1" applyFill="1" applyBorder="1" applyAlignment="1">
      <alignment horizontal="center" vertical="center" wrapText="1"/>
    </xf>
    <xf numFmtId="0" fontId="7" fillId="4" borderId="60" xfId="0" applyFont="1" applyFill="1" applyBorder="1" applyAlignment="1">
      <alignment vertical="center"/>
    </xf>
    <xf numFmtId="165" fontId="7" fillId="4" borderId="60" xfId="0" applyNumberFormat="1" applyFont="1" applyFill="1" applyBorder="1" applyAlignment="1">
      <alignment horizontal="center" vertical="center" wrapText="1"/>
    </xf>
    <xf numFmtId="3" fontId="22" fillId="4" borderId="60" xfId="0" applyNumberFormat="1" applyFont="1" applyFill="1" applyBorder="1" applyAlignment="1">
      <alignment horizontal="center" vertical="center" wrapText="1"/>
    </xf>
    <xf numFmtId="3" fontId="22" fillId="4" borderId="4" xfId="0" applyNumberFormat="1" applyFont="1" applyFill="1" applyBorder="1" applyAlignment="1">
      <alignment horizontal="center" vertical="center" wrapText="1"/>
    </xf>
    <xf numFmtId="0" fontId="102" fillId="9" borderId="54" xfId="0" applyFont="1" applyFill="1" applyBorder="1" applyAlignment="1">
      <alignment horizontal="center" vertical="center" wrapText="1"/>
    </xf>
    <xf numFmtId="3" fontId="101" fillId="15" borderId="57" xfId="0" applyNumberFormat="1" applyFont="1" applyFill="1" applyBorder="1" applyAlignment="1">
      <alignment horizontal="center" vertical="center"/>
    </xf>
    <xf numFmtId="3" fontId="30" fillId="15" borderId="55" xfId="0" applyNumberFormat="1" applyFont="1" applyFill="1" applyBorder="1" applyAlignment="1">
      <alignment horizontal="center" vertical="center"/>
    </xf>
    <xf numFmtId="3" fontId="101" fillId="15" borderId="58" xfId="0" applyNumberFormat="1" applyFont="1" applyFill="1" applyBorder="1" applyAlignment="1">
      <alignment horizontal="center" vertical="center"/>
    </xf>
    <xf numFmtId="3" fontId="30" fillId="15" borderId="59" xfId="0" applyNumberFormat="1" applyFont="1" applyFill="1" applyBorder="1" applyAlignment="1">
      <alignment horizontal="center" vertical="center"/>
    </xf>
    <xf numFmtId="0" fontId="84" fillId="0" borderId="0" xfId="0" applyFont="1" applyAlignment="1">
      <alignment vertical="top"/>
    </xf>
    <xf numFmtId="0" fontId="0" fillId="0" borderId="0" xfId="0" applyAlignment="1">
      <alignment vertical="top" wrapText="1"/>
    </xf>
    <xf numFmtId="0" fontId="84" fillId="0" borderId="0" xfId="0" applyFont="1" applyAlignment="1">
      <alignment vertical="top" wrapText="1"/>
    </xf>
    <xf numFmtId="9" fontId="31" fillId="6" borderId="11" xfId="0" applyNumberFormat="1" applyFont="1" applyFill="1" applyBorder="1" applyAlignment="1" applyProtection="1">
      <alignment horizontal="center" vertical="center"/>
      <protection locked="0"/>
    </xf>
    <xf numFmtId="9" fontId="31" fillId="2" borderId="11" xfId="0" applyNumberFormat="1" applyFont="1" applyFill="1" applyBorder="1" applyAlignment="1" applyProtection="1">
      <alignment horizontal="center" vertical="center"/>
      <protection locked="0"/>
    </xf>
    <xf numFmtId="0" fontId="2"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1" fillId="2" borderId="1" xfId="0" applyFont="1" applyFill="1" applyBorder="1" applyAlignment="1" applyProtection="1">
      <alignment horizontal="left" vertical="center" wrapText="1"/>
      <protection locked="0"/>
    </xf>
    <xf numFmtId="0" fontId="1" fillId="2" borderId="25" xfId="0" applyFont="1" applyFill="1" applyBorder="1" applyAlignment="1" applyProtection="1">
      <alignment horizontal="left" vertical="center" wrapText="1"/>
      <protection locked="0"/>
    </xf>
    <xf numFmtId="0" fontId="1" fillId="2" borderId="0" xfId="0" applyFont="1" applyFill="1" applyBorder="1" applyAlignment="1" applyProtection="1">
      <alignment horizontal="left" vertical="center" wrapText="1"/>
      <protection locked="0"/>
    </xf>
    <xf numFmtId="0" fontId="25" fillId="2" borderId="1" xfId="0" applyFont="1" applyFill="1" applyBorder="1" applyAlignment="1" applyProtection="1">
      <alignment horizontal="right" vertical="center" wrapText="1"/>
      <protection locked="0"/>
    </xf>
    <xf numFmtId="2" fontId="12" fillId="19" borderId="5" xfId="2" applyNumberFormat="1" applyFont="1" applyFill="1" applyBorder="1" applyAlignment="1" applyProtection="1">
      <alignment horizontal="center" vertical="center" wrapText="1"/>
      <protection locked="0"/>
    </xf>
    <xf numFmtId="2" fontId="34" fillId="2" borderId="0" xfId="2"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vertical="center" wrapText="1"/>
      <protection locked="0"/>
    </xf>
    <xf numFmtId="0" fontId="2"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vertical="center" wrapText="1"/>
      <protection locked="0"/>
    </xf>
    <xf numFmtId="0" fontId="25" fillId="2" borderId="0" xfId="0" applyFont="1" applyFill="1" applyBorder="1" applyAlignment="1" applyProtection="1">
      <alignment horizontal="right" vertical="center" wrapText="1"/>
      <protection locked="0"/>
    </xf>
    <xf numFmtId="3" fontId="12" fillId="19" borderId="5" xfId="2" applyNumberFormat="1" applyFont="1" applyFill="1" applyBorder="1" applyAlignment="1" applyProtection="1">
      <alignment horizontal="center" vertical="center"/>
      <protection locked="0"/>
    </xf>
    <xf numFmtId="3" fontId="34" fillId="2" borderId="0" xfId="2" applyNumberFormat="1" applyFont="1" applyFill="1" applyBorder="1" applyAlignment="1" applyProtection="1">
      <alignment horizontal="center" vertical="center"/>
      <protection locked="0"/>
    </xf>
    <xf numFmtId="2" fontId="2"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2" fontId="2" fillId="2" borderId="0" xfId="0" applyNumberFormat="1"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60" fillId="5" borderId="30" xfId="0" applyFont="1" applyFill="1" applyBorder="1" applyAlignment="1" applyProtection="1">
      <alignment horizontal="center" vertical="center" wrapText="1"/>
      <protection locked="0"/>
    </xf>
    <xf numFmtId="2" fontId="89" fillId="19" borderId="32" xfId="0" applyNumberFormat="1" applyFont="1" applyFill="1" applyBorder="1" applyAlignment="1" applyProtection="1">
      <alignment horizontal="center" vertical="center" wrapText="1"/>
      <protection locked="0"/>
    </xf>
    <xf numFmtId="2" fontId="20" fillId="2" borderId="0" xfId="0" applyNumberFormat="1" applyFont="1" applyFill="1" applyBorder="1" applyAlignment="1" applyProtection="1">
      <alignment horizontal="center" vertical="center" wrapText="1"/>
      <protection locked="0"/>
    </xf>
    <xf numFmtId="2" fontId="15" fillId="18" borderId="42" xfId="0" applyNumberFormat="1" applyFont="1" applyFill="1" applyBorder="1" applyAlignment="1" applyProtection="1">
      <alignment horizontal="center" vertical="center" wrapText="1"/>
      <protection locked="0"/>
    </xf>
    <xf numFmtId="2" fontId="27" fillId="19" borderId="43" xfId="0" applyNumberFormat="1" applyFont="1" applyFill="1" applyBorder="1" applyAlignment="1" applyProtection="1">
      <alignment horizontal="center" vertical="center" wrapText="1"/>
      <protection locked="0"/>
    </xf>
    <xf numFmtId="0" fontId="84" fillId="15"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4" fillId="2" borderId="22" xfId="0" applyFont="1" applyFill="1" applyBorder="1" applyAlignment="1" applyProtection="1">
      <alignment horizontal="right" vertical="center"/>
      <protection locked="0"/>
    </xf>
    <xf numFmtId="3" fontId="2" fillId="2" borderId="23" xfId="0" applyNumberFormat="1" applyFont="1" applyFill="1" applyBorder="1" applyAlignment="1" applyProtection="1">
      <alignment horizontal="center" vertical="center" wrapText="1"/>
      <protection locked="0"/>
    </xf>
    <xf numFmtId="3" fontId="2" fillId="2" borderId="0" xfId="0" applyNumberFormat="1" applyFont="1" applyFill="1" applyBorder="1" applyAlignment="1" applyProtection="1">
      <alignment horizontal="center" vertical="center" wrapText="1"/>
      <protection locked="0"/>
    </xf>
    <xf numFmtId="2" fontId="15" fillId="2" borderId="1" xfId="0" applyNumberFormat="1" applyFont="1" applyFill="1" applyBorder="1" applyAlignment="1" applyProtection="1">
      <alignment horizontal="center" vertical="center" wrapText="1"/>
      <protection locked="0"/>
    </xf>
    <xf numFmtId="165" fontId="19" fillId="2" borderId="0" xfId="1"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right" vertical="center" wrapText="1"/>
      <protection locked="0"/>
    </xf>
    <xf numFmtId="3" fontId="2" fillId="2" borderId="20" xfId="0" applyNumberFormat="1" applyFont="1" applyFill="1" applyBorder="1" applyAlignment="1" applyProtection="1">
      <alignment horizontal="center" vertical="center"/>
      <protection locked="0"/>
    </xf>
    <xf numFmtId="3" fontId="2" fillId="2" borderId="0" xfId="0" applyNumberFormat="1" applyFont="1" applyFill="1" applyBorder="1" applyAlignment="1" applyProtection="1">
      <alignment horizontal="center" vertical="center"/>
      <protection locked="0"/>
    </xf>
    <xf numFmtId="2" fontId="15" fillId="2" borderId="1" xfId="0" applyNumberFormat="1" applyFont="1" applyFill="1" applyBorder="1" applyAlignment="1" applyProtection="1">
      <alignment horizontal="center" vertical="center"/>
      <protection locked="0"/>
    </xf>
    <xf numFmtId="3" fontId="2" fillId="2" borderId="20" xfId="0" quotePrefix="1" applyNumberFormat="1" applyFont="1" applyFill="1" applyBorder="1" applyAlignment="1" applyProtection="1">
      <alignment horizontal="center" vertical="center"/>
      <protection locked="0"/>
    </xf>
    <xf numFmtId="3" fontId="2" fillId="2" borderId="0" xfId="0" quotePrefix="1" applyNumberFormat="1" applyFont="1" applyFill="1" applyBorder="1" applyAlignment="1" applyProtection="1">
      <alignment horizontal="center" vertical="center"/>
      <protection locked="0"/>
    </xf>
    <xf numFmtId="2" fontId="15" fillId="2" borderId="24" xfId="0" applyNumberFormat="1" applyFont="1" applyFill="1" applyBorder="1" applyAlignment="1" applyProtection="1">
      <alignment horizontal="center" vertical="center"/>
      <protection locked="0"/>
    </xf>
    <xf numFmtId="165" fontId="19" fillId="2" borderId="25" xfId="1" applyNumberFormat="1" applyFont="1" applyFill="1" applyBorder="1" applyAlignment="1" applyProtection="1">
      <alignment horizontal="center" vertical="center" wrapText="1"/>
      <protection locked="0"/>
    </xf>
    <xf numFmtId="0" fontId="2" fillId="2" borderId="25" xfId="0" applyFont="1" applyFill="1" applyBorder="1" applyAlignment="1" applyProtection="1">
      <alignment horizontal="center" vertical="center"/>
      <protection locked="0"/>
    </xf>
    <xf numFmtId="2" fontId="16" fillId="2" borderId="0" xfId="0" applyNumberFormat="1" applyFont="1" applyFill="1" applyBorder="1" applyAlignment="1" applyProtection="1">
      <alignment horizontal="center" vertical="center"/>
      <protection locked="0"/>
    </xf>
    <xf numFmtId="0" fontId="8" fillId="17" borderId="1" xfId="0" applyFont="1" applyFill="1" applyBorder="1" applyAlignment="1" applyProtection="1">
      <alignment horizontal="right" vertical="center" wrapText="1"/>
      <protection locked="0"/>
    </xf>
    <xf numFmtId="3" fontId="2" fillId="17" borderId="20" xfId="0" applyNumberFormat="1" applyFont="1" applyFill="1" applyBorder="1" applyAlignment="1" applyProtection="1">
      <alignment horizontal="center" vertical="center"/>
      <protection locked="0"/>
    </xf>
    <xf numFmtId="2" fontId="6" fillId="2" borderId="0" xfId="0" applyNumberFormat="1" applyFont="1" applyFill="1" applyBorder="1" applyAlignment="1" applyProtection="1">
      <alignment horizontal="center" vertical="center"/>
      <protection locked="0"/>
    </xf>
    <xf numFmtId="0" fontId="32" fillId="14" borderId="1" xfId="0" applyFont="1" applyFill="1" applyBorder="1" applyAlignment="1" applyProtection="1">
      <alignment horizontal="left" vertical="center" wrapText="1"/>
      <protection locked="0"/>
    </xf>
    <xf numFmtId="3" fontId="2" fillId="14" borderId="20" xfId="0" applyNumberFormat="1" applyFont="1" applyFill="1" applyBorder="1" applyAlignment="1" applyProtection="1">
      <alignment horizontal="center" vertical="center"/>
      <protection locked="0"/>
    </xf>
    <xf numFmtId="0" fontId="8" fillId="14" borderId="1" xfId="0" applyFont="1" applyFill="1" applyBorder="1" applyAlignment="1" applyProtection="1">
      <alignment horizontal="right" vertical="center" wrapText="1"/>
      <protection locked="0"/>
    </xf>
    <xf numFmtId="2" fontId="2" fillId="14" borderId="20" xfId="0" applyNumberFormat="1" applyFont="1" applyFill="1" applyBorder="1" applyAlignment="1" applyProtection="1">
      <alignment horizontal="center" vertical="center"/>
      <protection locked="0"/>
    </xf>
    <xf numFmtId="0" fontId="8" fillId="14" borderId="1" xfId="0" applyFont="1" applyFill="1" applyBorder="1" applyAlignment="1" applyProtection="1">
      <alignment horizontal="center" vertical="center" wrapText="1"/>
      <protection locked="0"/>
    </xf>
    <xf numFmtId="4" fontId="2" fillId="14" borderId="20" xfId="0" applyNumberFormat="1" applyFont="1" applyFill="1" applyBorder="1" applyAlignment="1" applyProtection="1">
      <alignment horizontal="center" vertical="center"/>
      <protection locked="0"/>
    </xf>
    <xf numFmtId="4" fontId="2" fillId="2" borderId="0" xfId="0" applyNumberFormat="1" applyFont="1" applyFill="1" applyBorder="1" applyAlignment="1" applyProtection="1">
      <alignment horizontal="center" vertical="center"/>
      <protection locked="0"/>
    </xf>
    <xf numFmtId="0" fontId="8" fillId="15" borderId="1" xfId="0" applyFont="1" applyFill="1" applyBorder="1" applyAlignment="1" applyProtection="1">
      <alignment horizontal="right" vertical="center" wrapText="1"/>
      <protection locked="0"/>
    </xf>
    <xf numFmtId="2" fontId="2" fillId="15" borderId="20" xfId="0" applyNumberFormat="1" applyFont="1" applyFill="1" applyBorder="1" applyAlignment="1" applyProtection="1">
      <alignment horizontal="center" vertical="center"/>
      <protection locked="0"/>
    </xf>
    <xf numFmtId="0" fontId="8" fillId="15" borderId="1" xfId="0" applyFont="1" applyFill="1" applyBorder="1" applyAlignment="1" applyProtection="1">
      <alignment horizontal="center" vertical="center" wrapText="1"/>
      <protection locked="0"/>
    </xf>
    <xf numFmtId="3" fontId="2" fillId="15" borderId="20" xfId="0" applyNumberFormat="1" applyFont="1" applyFill="1" applyBorder="1" applyAlignment="1" applyProtection="1">
      <alignment horizontal="center" vertical="center"/>
      <protection locked="0"/>
    </xf>
    <xf numFmtId="0" fontId="8" fillId="15" borderId="24" xfId="0" applyFont="1" applyFill="1" applyBorder="1" applyAlignment="1" applyProtection="1">
      <alignment horizontal="right" vertical="center" wrapText="1"/>
      <protection locked="0"/>
    </xf>
    <xf numFmtId="2" fontId="2" fillId="15" borderId="28" xfId="0" applyNumberFormat="1" applyFont="1" applyFill="1" applyBorder="1" applyAlignment="1" applyProtection="1">
      <alignment horizontal="center" vertical="center"/>
      <protection locked="0"/>
    </xf>
    <xf numFmtId="0" fontId="8" fillId="2" borderId="0" xfId="0" applyFont="1" applyFill="1" applyBorder="1" applyAlignment="1" applyProtection="1">
      <alignment horizontal="right" vertical="center" wrapText="1"/>
      <protection locked="0"/>
    </xf>
    <xf numFmtId="0" fontId="2" fillId="2" borderId="0" xfId="0" applyFont="1" applyFill="1" applyBorder="1" applyAlignment="1" applyProtection="1">
      <protection locked="0"/>
    </xf>
    <xf numFmtId="0" fontId="38" fillId="2" borderId="0" xfId="0" applyFont="1" applyFill="1" applyBorder="1" applyAlignment="1" applyProtection="1">
      <protection locked="0"/>
    </xf>
    <xf numFmtId="0" fontId="57" fillId="2" borderId="0" xfId="0" applyFont="1" applyFill="1" applyBorder="1" applyAlignment="1" applyProtection="1">
      <alignment vertical="center"/>
      <protection locked="0"/>
    </xf>
    <xf numFmtId="0" fontId="42" fillId="2" borderId="0" xfId="0" applyFont="1" applyFill="1" applyBorder="1" applyAlignment="1" applyProtection="1">
      <alignment vertical="center"/>
      <protection locked="0"/>
    </xf>
    <xf numFmtId="0" fontId="57" fillId="0" borderId="0" xfId="0" applyFont="1" applyFill="1" applyBorder="1" applyAlignment="1" applyProtection="1">
      <alignment vertical="center"/>
      <protection locked="0"/>
    </xf>
    <xf numFmtId="2" fontId="2" fillId="2" borderId="0" xfId="0" applyNumberFormat="1" applyFont="1" applyFill="1" applyBorder="1" applyAlignment="1" applyProtection="1">
      <alignment vertical="center"/>
      <protection locked="0"/>
    </xf>
    <xf numFmtId="165" fontId="19" fillId="13" borderId="20" xfId="1" applyNumberFormat="1" applyFont="1" applyFill="1" applyBorder="1" applyAlignment="1" applyProtection="1">
      <alignment horizontal="center" vertical="center"/>
    </xf>
    <xf numFmtId="165" fontId="19" fillId="13" borderId="28" xfId="1" applyNumberFormat="1" applyFont="1" applyFill="1" applyBorder="1" applyAlignment="1" applyProtection="1">
      <alignment horizontal="center" vertical="center"/>
    </xf>
    <xf numFmtId="0" fontId="110" fillId="8" borderId="0" xfId="0" applyFont="1" applyFill="1" applyAlignment="1">
      <alignment horizontal="center"/>
    </xf>
    <xf numFmtId="0" fontId="56" fillId="15" borderId="15" xfId="0" applyFont="1" applyFill="1" applyBorder="1" applyAlignment="1" applyProtection="1">
      <alignment horizontal="left" vertical="center" wrapText="1"/>
      <protection locked="0"/>
    </xf>
    <xf numFmtId="0" fontId="55" fillId="15" borderId="15" xfId="0" applyFont="1" applyFill="1" applyBorder="1" applyAlignment="1" applyProtection="1">
      <alignment horizontal="left" vertical="center" wrapText="1"/>
      <protection locked="0"/>
    </xf>
    <xf numFmtId="0" fontId="55" fillId="17" borderId="15" xfId="0" applyFont="1" applyFill="1" applyBorder="1" applyAlignment="1" applyProtection="1">
      <alignment horizontal="left" vertical="center" wrapText="1"/>
      <protection locked="0"/>
    </xf>
    <xf numFmtId="0" fontId="55" fillId="14" borderId="15" xfId="0" applyFont="1" applyFill="1" applyBorder="1" applyAlignment="1" applyProtection="1">
      <alignment horizontal="left" vertical="center" wrapText="1"/>
      <protection locked="0"/>
    </xf>
    <xf numFmtId="0" fontId="55" fillId="14" borderId="16" xfId="0" applyFont="1" applyFill="1" applyBorder="1" applyAlignment="1" applyProtection="1">
      <alignment horizontal="left" vertical="center" wrapText="1"/>
      <protection locked="0"/>
    </xf>
    <xf numFmtId="0" fontId="55" fillId="14" borderId="17" xfId="0" applyFont="1" applyFill="1" applyBorder="1" applyAlignment="1" applyProtection="1">
      <alignment horizontal="left" vertical="center" wrapText="1"/>
      <protection locked="0"/>
    </xf>
    <xf numFmtId="0" fontId="55" fillId="14" borderId="18" xfId="0" applyFont="1" applyFill="1" applyBorder="1" applyAlignment="1" applyProtection="1">
      <alignment horizontal="left" vertical="center" wrapText="1"/>
      <protection locked="0"/>
    </xf>
    <xf numFmtId="0" fontId="56" fillId="15" borderId="16" xfId="0" applyFont="1" applyFill="1" applyBorder="1" applyAlignment="1" applyProtection="1">
      <alignment horizontal="left" vertical="center" wrapText="1"/>
      <protection locked="0"/>
    </xf>
    <xf numFmtId="0" fontId="56" fillId="15" borderId="17" xfId="0" applyFont="1" applyFill="1" applyBorder="1" applyAlignment="1" applyProtection="1">
      <alignment horizontal="left" vertical="center" wrapText="1"/>
      <protection locked="0"/>
    </xf>
    <xf numFmtId="0" fontId="56" fillId="15" borderId="18" xfId="0" applyFont="1" applyFill="1" applyBorder="1" applyAlignment="1" applyProtection="1">
      <alignment horizontal="left" vertical="center" wrapText="1"/>
      <protection locked="0"/>
    </xf>
    <xf numFmtId="0" fontId="55" fillId="15" borderId="16" xfId="0" applyFont="1" applyFill="1" applyBorder="1" applyAlignment="1" applyProtection="1">
      <alignment horizontal="left" vertical="center" wrapText="1"/>
      <protection locked="0"/>
    </xf>
    <xf numFmtId="0" fontId="55" fillId="15" borderId="17" xfId="0" applyFont="1" applyFill="1" applyBorder="1" applyAlignment="1" applyProtection="1">
      <alignment horizontal="left" vertical="center" wrapText="1"/>
      <protection locked="0"/>
    </xf>
    <xf numFmtId="0" fontId="55" fillId="15" borderId="18" xfId="0" applyFont="1" applyFill="1" applyBorder="1" applyAlignment="1" applyProtection="1">
      <alignment horizontal="left" vertical="center" wrapText="1"/>
      <protection locked="0"/>
    </xf>
    <xf numFmtId="0" fontId="70" fillId="11" borderId="14" xfId="0" applyFont="1" applyFill="1" applyBorder="1" applyAlignment="1" applyProtection="1">
      <alignment horizontal="center" vertical="center" wrapText="1"/>
      <protection locked="0"/>
    </xf>
    <xf numFmtId="0" fontId="70" fillId="11" borderId="8" xfId="0" applyFont="1" applyFill="1" applyBorder="1" applyAlignment="1" applyProtection="1">
      <alignment horizontal="center" vertical="center" wrapText="1"/>
      <protection locked="0"/>
    </xf>
    <xf numFmtId="0" fontId="70" fillId="11" borderId="9" xfId="0" applyFont="1" applyFill="1" applyBorder="1" applyAlignment="1" applyProtection="1">
      <alignment horizontal="center" vertical="center" wrapText="1"/>
      <protection locked="0"/>
    </xf>
    <xf numFmtId="0" fontId="97" fillId="2" borderId="29" xfId="0" applyFont="1" applyFill="1" applyBorder="1" applyAlignment="1" applyProtection="1">
      <alignment horizontal="left" vertical="center" wrapText="1"/>
      <protection locked="0"/>
    </xf>
    <xf numFmtId="0" fontId="97" fillId="2" borderId="8" xfId="0" applyFont="1" applyFill="1" applyBorder="1" applyAlignment="1" applyProtection="1">
      <alignment horizontal="left" vertical="center" wrapText="1"/>
      <protection locked="0"/>
    </xf>
    <xf numFmtId="0" fontId="97" fillId="2" borderId="9"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left" vertical="center" wrapText="1"/>
      <protection locked="0"/>
    </xf>
    <xf numFmtId="0" fontId="54" fillId="7" borderId="16" xfId="0" applyFont="1" applyFill="1" applyBorder="1" applyAlignment="1" applyProtection="1">
      <alignment horizontal="left" wrapText="1"/>
      <protection locked="0"/>
    </xf>
    <xf numFmtId="0" fontId="54" fillId="7" borderId="17" xfId="0" applyFont="1" applyFill="1" applyBorder="1" applyAlignment="1" applyProtection="1">
      <alignment horizontal="left"/>
      <protection locked="0"/>
    </xf>
    <xf numFmtId="0" fontId="54" fillId="7" borderId="18" xfId="0" applyFont="1" applyFill="1" applyBorder="1" applyAlignment="1" applyProtection="1">
      <alignment horizontal="left"/>
      <protection locked="0"/>
    </xf>
    <xf numFmtId="0" fontId="56" fillId="2" borderId="15" xfId="0" applyFont="1" applyFill="1" applyBorder="1" applyAlignment="1" applyProtection="1">
      <alignment horizontal="left" vertical="center" wrapText="1"/>
      <protection locked="0"/>
    </xf>
    <xf numFmtId="0" fontId="37" fillId="2" borderId="15" xfId="0" applyFont="1" applyFill="1" applyBorder="1" applyAlignment="1" applyProtection="1">
      <alignment horizontal="left" vertical="center" wrapText="1"/>
      <protection locked="0"/>
    </xf>
    <xf numFmtId="0" fontId="56" fillId="17" borderId="15" xfId="0" applyFont="1" applyFill="1" applyBorder="1" applyAlignment="1" applyProtection="1">
      <alignment horizontal="left" vertical="center" wrapText="1"/>
      <protection locked="0"/>
    </xf>
    <xf numFmtId="0" fontId="45" fillId="2" borderId="16" xfId="0" applyFont="1" applyFill="1" applyBorder="1" applyAlignment="1" applyProtection="1">
      <alignment horizontal="left"/>
      <protection locked="0"/>
    </xf>
    <xf numFmtId="0" fontId="45" fillId="2" borderId="17" xfId="0" applyFont="1" applyFill="1" applyBorder="1" applyAlignment="1" applyProtection="1">
      <alignment horizontal="left"/>
      <protection locked="0"/>
    </xf>
    <xf numFmtId="0" fontId="45" fillId="2" borderId="18" xfId="0" applyFont="1" applyFill="1" applyBorder="1" applyAlignment="1" applyProtection="1">
      <alignment horizontal="left"/>
      <protection locked="0"/>
    </xf>
    <xf numFmtId="0" fontId="46" fillId="2" borderId="0" xfId="0" applyFont="1" applyFill="1" applyBorder="1" applyAlignment="1" applyProtection="1">
      <alignment horizontal="left"/>
      <protection locked="0"/>
    </xf>
    <xf numFmtId="0" fontId="55" fillId="2" borderId="16" xfId="0" applyFont="1" applyFill="1" applyBorder="1" applyAlignment="1" applyProtection="1">
      <alignment horizontal="left" vertical="center" wrapText="1"/>
      <protection locked="0"/>
    </xf>
    <xf numFmtId="0" fontId="55" fillId="2" borderId="17" xfId="0" applyFont="1" applyFill="1" applyBorder="1" applyAlignment="1" applyProtection="1">
      <alignment horizontal="left" vertical="center" wrapText="1"/>
      <protection locked="0"/>
    </xf>
    <xf numFmtId="0" fontId="55" fillId="2" borderId="18" xfId="0" applyFont="1" applyFill="1" applyBorder="1" applyAlignment="1" applyProtection="1">
      <alignment horizontal="left" vertical="center" wrapText="1"/>
      <protection locked="0"/>
    </xf>
    <xf numFmtId="0" fontId="55" fillId="17" borderId="16" xfId="0" applyFont="1" applyFill="1" applyBorder="1" applyAlignment="1" applyProtection="1">
      <alignment horizontal="left" vertical="center" wrapText="1"/>
      <protection locked="0"/>
    </xf>
    <xf numFmtId="0" fontId="55" fillId="17" borderId="17" xfId="0" applyFont="1" applyFill="1" applyBorder="1" applyAlignment="1" applyProtection="1">
      <alignment horizontal="left" vertical="center" wrapText="1"/>
      <protection locked="0"/>
    </xf>
    <xf numFmtId="0" fontId="55" fillId="17" borderId="18" xfId="0" applyFont="1" applyFill="1" applyBorder="1" applyAlignment="1" applyProtection="1">
      <alignment horizontal="left" vertical="center" wrapText="1"/>
      <protection locked="0"/>
    </xf>
    <xf numFmtId="2" fontId="98" fillId="7" borderId="2" xfId="0" applyNumberFormat="1" applyFont="1" applyFill="1" applyBorder="1" applyAlignment="1" applyProtection="1">
      <alignment horizontal="left" vertical="top" wrapText="1"/>
      <protection locked="0"/>
    </xf>
    <xf numFmtId="2" fontId="98" fillId="7" borderId="3" xfId="0" applyNumberFormat="1" applyFont="1" applyFill="1" applyBorder="1" applyAlignment="1" applyProtection="1">
      <alignment horizontal="left" vertical="top" wrapText="1"/>
      <protection locked="0"/>
    </xf>
    <xf numFmtId="2" fontId="98" fillId="7" borderId="6" xfId="0" applyNumberFormat="1" applyFont="1" applyFill="1" applyBorder="1" applyAlignment="1" applyProtection="1">
      <alignment horizontal="left" vertical="top" wrapText="1"/>
      <protection locked="0"/>
    </xf>
    <xf numFmtId="2" fontId="98" fillId="7" borderId="7" xfId="0" applyNumberFormat="1" applyFont="1" applyFill="1" applyBorder="1" applyAlignment="1" applyProtection="1">
      <alignment horizontal="left" vertical="top" wrapText="1"/>
      <protection locked="0"/>
    </xf>
    <xf numFmtId="2" fontId="98" fillId="7" borderId="0" xfId="0" applyNumberFormat="1" applyFont="1" applyFill="1" applyBorder="1" applyAlignment="1" applyProtection="1">
      <alignment horizontal="left" vertical="top" wrapText="1"/>
      <protection locked="0"/>
    </xf>
    <xf numFmtId="2" fontId="98" fillId="7" borderId="10" xfId="0" applyNumberFormat="1" applyFont="1" applyFill="1" applyBorder="1" applyAlignment="1" applyProtection="1">
      <alignment horizontal="left" vertical="top" wrapText="1"/>
      <protection locked="0"/>
    </xf>
    <xf numFmtId="2" fontId="98" fillId="7" borderId="45" xfId="0" applyNumberFormat="1" applyFont="1" applyFill="1" applyBorder="1" applyAlignment="1" applyProtection="1">
      <alignment horizontal="left" vertical="top" wrapText="1"/>
      <protection locked="0"/>
    </xf>
    <xf numFmtId="2" fontId="98" fillId="7" borderId="4" xfId="0" applyNumberFormat="1" applyFont="1" applyFill="1" applyBorder="1" applyAlignment="1" applyProtection="1">
      <alignment horizontal="left" vertical="top" wrapText="1"/>
      <protection locked="0"/>
    </xf>
    <xf numFmtId="2" fontId="98" fillId="7" borderId="46" xfId="0" applyNumberFormat="1" applyFont="1" applyFill="1" applyBorder="1" applyAlignment="1" applyProtection="1">
      <alignment horizontal="left" vertical="top" wrapText="1"/>
      <protection locked="0"/>
    </xf>
    <xf numFmtId="0" fontId="87" fillId="2" borderId="2" xfId="0" applyFont="1" applyFill="1" applyBorder="1" applyAlignment="1" applyProtection="1">
      <alignment horizontal="center" vertical="center" wrapText="1"/>
      <protection locked="0"/>
    </xf>
    <xf numFmtId="0" fontId="87" fillId="2" borderId="3" xfId="0" applyFont="1" applyFill="1" applyBorder="1" applyAlignment="1" applyProtection="1">
      <alignment horizontal="center" vertical="center" wrapText="1"/>
      <protection locked="0"/>
    </xf>
    <xf numFmtId="0" fontId="87" fillId="2" borderId="6" xfId="0"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2" borderId="10" xfId="0" applyFont="1" applyFill="1" applyBorder="1" applyAlignment="1" applyProtection="1">
      <alignment horizontal="center" vertical="center" wrapText="1"/>
      <protection locked="0"/>
    </xf>
    <xf numFmtId="0" fontId="87" fillId="2" borderId="45" xfId="0" applyFont="1" applyFill="1" applyBorder="1" applyAlignment="1" applyProtection="1">
      <alignment horizontal="center" vertical="center" wrapText="1"/>
      <protection locked="0"/>
    </xf>
    <xf numFmtId="0" fontId="87" fillId="2" borderId="4" xfId="0" applyFont="1" applyFill="1" applyBorder="1" applyAlignment="1" applyProtection="1">
      <alignment horizontal="center" vertical="center" wrapText="1"/>
      <protection locked="0"/>
    </xf>
    <xf numFmtId="0" fontId="87" fillId="2" borderId="46" xfId="0" applyFont="1" applyFill="1" applyBorder="1" applyAlignment="1" applyProtection="1">
      <alignment horizontal="center" vertical="center" wrapText="1"/>
      <protection locked="0"/>
    </xf>
    <xf numFmtId="0" fontId="54" fillId="7" borderId="16" xfId="0" applyFont="1" applyFill="1" applyBorder="1" applyAlignment="1" applyProtection="1">
      <alignment horizontal="left" vertical="center" wrapText="1"/>
      <protection locked="0"/>
    </xf>
    <xf numFmtId="0" fontId="54" fillId="7" borderId="17" xfId="0" applyFont="1" applyFill="1" applyBorder="1" applyAlignment="1" applyProtection="1">
      <alignment horizontal="left" vertical="center" wrapText="1"/>
      <protection locked="0"/>
    </xf>
    <xf numFmtId="0" fontId="54" fillId="7" borderId="18" xfId="0" applyFont="1" applyFill="1" applyBorder="1" applyAlignment="1" applyProtection="1">
      <alignment horizontal="left" vertical="center" wrapText="1"/>
      <protection locked="0"/>
    </xf>
    <xf numFmtId="0" fontId="17" fillId="11" borderId="0" xfId="0" applyFont="1" applyFill="1" applyBorder="1" applyAlignment="1">
      <alignment horizontal="center" vertical="center" wrapText="1"/>
    </xf>
    <xf numFmtId="0" fontId="96" fillId="10" borderId="1" xfId="0" applyFont="1" applyFill="1" applyBorder="1" applyAlignment="1">
      <alignment horizontal="center" vertical="center" wrapText="1"/>
    </xf>
    <xf numFmtId="0" fontId="96" fillId="10" borderId="0" xfId="0" applyFont="1" applyFill="1" applyBorder="1" applyAlignment="1">
      <alignment horizontal="center" vertical="center" wrapText="1"/>
    </xf>
    <xf numFmtId="0" fontId="9" fillId="2" borderId="61"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2" borderId="63" xfId="0" applyFont="1" applyFill="1" applyBorder="1" applyAlignment="1">
      <alignment horizontal="left" vertical="center" wrapText="1"/>
    </xf>
    <xf numFmtId="0" fontId="9" fillId="2" borderId="58" xfId="0" applyFont="1" applyFill="1" applyBorder="1" applyAlignment="1">
      <alignment horizontal="left" vertical="center" wrapText="1"/>
    </xf>
    <xf numFmtId="0" fontId="9" fillId="2" borderId="60" xfId="0" applyFont="1" applyFill="1" applyBorder="1" applyAlignment="1">
      <alignment horizontal="left" vertical="center" wrapText="1"/>
    </xf>
    <xf numFmtId="0" fontId="9" fillId="2" borderId="59" xfId="0" applyFont="1" applyFill="1" applyBorder="1" applyAlignment="1">
      <alignment horizontal="left" vertical="center" wrapText="1"/>
    </xf>
    <xf numFmtId="0" fontId="70" fillId="9" borderId="7" xfId="0" applyFont="1" applyFill="1" applyBorder="1" applyAlignment="1">
      <alignment horizontal="center" vertical="center" wrapText="1"/>
    </xf>
    <xf numFmtId="0" fontId="70" fillId="9" borderId="20" xfId="0" applyFont="1" applyFill="1" applyBorder="1" applyAlignment="1">
      <alignment horizontal="center" vertical="center" wrapText="1"/>
    </xf>
    <xf numFmtId="10" fontId="93" fillId="2" borderId="0" xfId="0" applyNumberFormat="1" applyFont="1" applyFill="1" applyBorder="1" applyAlignment="1">
      <alignment horizontal="center" vertical="center" wrapText="1"/>
    </xf>
    <xf numFmtId="0" fontId="70" fillId="9" borderId="10" xfId="0" applyFont="1" applyFill="1" applyBorder="1" applyAlignment="1">
      <alignment horizontal="center" vertical="center" wrapText="1"/>
    </xf>
    <xf numFmtId="0" fontId="70" fillId="9" borderId="0" xfId="0" applyFont="1" applyFill="1" applyBorder="1" applyAlignment="1">
      <alignment horizontal="center" vertical="center" wrapText="1"/>
    </xf>
    <xf numFmtId="3" fontId="60" fillId="15" borderId="0" xfId="0" applyNumberFormat="1" applyFont="1" applyFill="1" applyBorder="1" applyAlignment="1">
      <alignment horizontal="center" vertical="center"/>
    </xf>
    <xf numFmtId="0" fontId="10" fillId="0" borderId="36"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48" fillId="0" borderId="30" xfId="0" applyFont="1" applyFill="1" applyBorder="1" applyAlignment="1">
      <alignment horizontal="left" vertical="center" wrapText="1"/>
    </xf>
    <xf numFmtId="0" fontId="48" fillId="0" borderId="31" xfId="0" applyFont="1" applyFill="1" applyBorder="1" applyAlignment="1">
      <alignment horizontal="left" vertical="center" wrapText="1"/>
    </xf>
    <xf numFmtId="0" fontId="48" fillId="0" borderId="32" xfId="0" applyFont="1" applyFill="1" applyBorder="1" applyAlignment="1">
      <alignment horizontal="left" vertical="center" wrapText="1"/>
    </xf>
    <xf numFmtId="2" fontId="6" fillId="3" borderId="4" xfId="0" applyNumberFormat="1" applyFont="1" applyFill="1" applyBorder="1" applyAlignment="1">
      <alignment horizontal="center" vertical="center" wrapText="1"/>
    </xf>
    <xf numFmtId="165" fontId="25" fillId="4" borderId="4" xfId="0" applyNumberFormat="1" applyFont="1" applyFill="1" applyBorder="1" applyAlignment="1">
      <alignment horizontal="center" vertical="center" wrapText="1"/>
    </xf>
    <xf numFmtId="3" fontId="44" fillId="4" borderId="4" xfId="0" applyNumberFormat="1" applyFont="1" applyFill="1" applyBorder="1" applyAlignment="1">
      <alignment horizontal="center" vertical="center" wrapText="1"/>
    </xf>
    <xf numFmtId="2" fontId="94" fillId="2" borderId="0" xfId="0" applyNumberFormat="1" applyFont="1" applyFill="1" applyBorder="1" applyAlignment="1">
      <alignment horizontal="center" vertical="center" wrapText="1"/>
    </xf>
    <xf numFmtId="2" fontId="94" fillId="2" borderId="0" xfId="0" applyNumberFormat="1" applyFont="1" applyFill="1" applyBorder="1" applyAlignment="1">
      <alignment horizontal="center" vertical="center"/>
    </xf>
    <xf numFmtId="0" fontId="67" fillId="2" borderId="0" xfId="0" applyFont="1" applyFill="1" applyBorder="1" applyAlignment="1">
      <alignment horizontal="center" vertical="center" wrapText="1"/>
    </xf>
    <xf numFmtId="0" fontId="47" fillId="2" borderId="0" xfId="0" applyFont="1" applyFill="1" applyBorder="1" applyAlignment="1">
      <alignment horizontal="left" vertical="center" wrapText="1"/>
    </xf>
    <xf numFmtId="0" fontId="31" fillId="2" borderId="53" xfId="0" applyFont="1" applyFill="1" applyBorder="1" applyAlignment="1">
      <alignment horizontal="center" vertical="center"/>
    </xf>
    <xf numFmtId="0" fontId="31" fillId="2" borderId="54" xfId="0" applyFont="1" applyFill="1" applyBorder="1" applyAlignment="1">
      <alignment horizontal="center" vertical="center"/>
    </xf>
    <xf numFmtId="0" fontId="71" fillId="12" borderId="0" xfId="0" applyFont="1" applyFill="1" applyBorder="1" applyAlignment="1">
      <alignment horizontal="center" vertical="center"/>
    </xf>
    <xf numFmtId="0" fontId="104" fillId="12" borderId="0" xfId="0" applyFont="1" applyFill="1" applyBorder="1" applyAlignment="1">
      <alignment horizontal="center" vertical="center"/>
    </xf>
    <xf numFmtId="0" fontId="95" fillId="8" borderId="0" xfId="0" applyFont="1" applyFill="1" applyBorder="1" applyAlignment="1">
      <alignment horizontal="center" vertical="center" wrapText="1"/>
    </xf>
    <xf numFmtId="0" fontId="36" fillId="2" borderId="0" xfId="0" applyFont="1" applyFill="1" applyBorder="1" applyAlignment="1">
      <alignment horizontal="left" vertical="center"/>
    </xf>
    <xf numFmtId="0" fontId="36" fillId="2" borderId="0" xfId="0" applyFont="1" applyFill="1" applyBorder="1" applyAlignment="1">
      <alignment horizontal="left" vertical="center" wrapText="1"/>
    </xf>
    <xf numFmtId="0" fontId="36" fillId="0" borderId="0" xfId="0" applyFont="1" applyFill="1" applyBorder="1" applyAlignment="1">
      <alignment horizontal="left" vertical="center"/>
    </xf>
    <xf numFmtId="0" fontId="10" fillId="15" borderId="39" xfId="0" applyFont="1" applyFill="1" applyBorder="1" applyAlignment="1">
      <alignment horizontal="left" vertical="center" wrapText="1"/>
    </xf>
    <xf numFmtId="0" fontId="10" fillId="15" borderId="40" xfId="0" applyFont="1" applyFill="1" applyBorder="1" applyAlignment="1">
      <alignment horizontal="left" vertical="center" wrapText="1"/>
    </xf>
    <xf numFmtId="0" fontId="10" fillId="15" borderId="41" xfId="0" applyFont="1" applyFill="1" applyBorder="1" applyAlignment="1">
      <alignment horizontal="left" vertical="center" wrapText="1"/>
    </xf>
    <xf numFmtId="0" fontId="74" fillId="2" borderId="12"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10" fillId="13" borderId="36" xfId="0" applyFont="1" applyFill="1" applyBorder="1" applyAlignment="1">
      <alignment horizontal="left" vertical="center" wrapText="1"/>
    </xf>
    <xf numFmtId="0" fontId="10" fillId="13" borderId="15" xfId="0" applyFont="1" applyFill="1" applyBorder="1" applyAlignment="1">
      <alignment horizontal="left" vertical="center" wrapText="1"/>
    </xf>
    <xf numFmtId="0" fontId="10" fillId="13" borderId="37" xfId="0" applyFont="1" applyFill="1" applyBorder="1" applyAlignment="1">
      <alignment horizontal="left" vertical="center" wrapText="1"/>
    </xf>
    <xf numFmtId="0" fontId="10" fillId="14" borderId="36" xfId="0" applyFont="1" applyFill="1" applyBorder="1" applyAlignment="1">
      <alignment horizontal="left" vertical="center" wrapText="1"/>
    </xf>
    <xf numFmtId="0" fontId="10" fillId="14" borderId="15" xfId="0" applyFont="1" applyFill="1" applyBorder="1" applyAlignment="1">
      <alignment horizontal="left" vertical="center" wrapText="1"/>
    </xf>
    <xf numFmtId="0" fontId="10" fillId="14" borderId="37" xfId="0" applyFont="1" applyFill="1" applyBorder="1" applyAlignment="1">
      <alignment horizontal="left" vertical="center" wrapText="1"/>
    </xf>
    <xf numFmtId="0" fontId="50" fillId="14" borderId="38" xfId="0" applyFont="1" applyFill="1" applyBorder="1" applyAlignment="1">
      <alignment horizontal="left" vertical="center" wrapText="1"/>
    </xf>
    <xf numFmtId="0" fontId="48" fillId="14" borderId="17" xfId="0" applyFont="1" applyFill="1" applyBorder="1" applyAlignment="1">
      <alignment horizontal="left" vertical="center" wrapText="1"/>
    </xf>
    <xf numFmtId="0" fontId="48" fillId="14" borderId="21" xfId="0" applyFont="1" applyFill="1" applyBorder="1" applyAlignment="1">
      <alignment horizontal="left" vertical="center" wrapText="1"/>
    </xf>
    <xf numFmtId="0" fontId="51" fillId="15" borderId="36" xfId="0" applyFont="1" applyFill="1" applyBorder="1" applyAlignment="1">
      <alignment horizontal="left" vertical="center" wrapText="1"/>
    </xf>
    <xf numFmtId="0" fontId="51" fillId="15" borderId="15" xfId="0" applyFont="1" applyFill="1" applyBorder="1" applyAlignment="1">
      <alignment horizontal="left" vertical="center" wrapText="1"/>
    </xf>
    <xf numFmtId="0" fontId="51" fillId="15" borderId="37" xfId="0" applyFont="1" applyFill="1" applyBorder="1" applyAlignment="1">
      <alignment horizontal="left" vertical="center" wrapText="1"/>
    </xf>
    <xf numFmtId="0" fontId="35" fillId="2" borderId="0" xfId="0" applyFont="1" applyFill="1" applyBorder="1" applyAlignment="1">
      <alignment horizontal="left" vertical="center"/>
    </xf>
    <xf numFmtId="0" fontId="2" fillId="2" borderId="0" xfId="0" applyFont="1" applyFill="1" applyBorder="1" applyAlignment="1">
      <alignment horizontal="left" vertical="center"/>
    </xf>
    <xf numFmtId="0" fontId="10" fillId="15" borderId="36" xfId="0" applyFont="1" applyFill="1" applyBorder="1" applyAlignment="1">
      <alignment horizontal="left" vertical="center" wrapText="1"/>
    </xf>
    <xf numFmtId="0" fontId="10" fillId="15" borderId="15" xfId="0" applyFont="1" applyFill="1" applyBorder="1" applyAlignment="1">
      <alignment horizontal="left" vertical="center" wrapText="1"/>
    </xf>
    <xf numFmtId="0" fontId="10" fillId="15" borderId="37" xfId="0" applyFont="1" applyFill="1" applyBorder="1" applyAlignment="1">
      <alignment horizontal="left" vertical="center" wrapText="1"/>
    </xf>
    <xf numFmtId="0" fontId="48" fillId="14" borderId="36" xfId="0" applyFont="1" applyFill="1" applyBorder="1" applyAlignment="1">
      <alignment horizontal="left" vertical="center" wrapText="1"/>
    </xf>
    <xf numFmtId="0" fontId="48" fillId="14" borderId="15" xfId="0" applyFont="1" applyFill="1" applyBorder="1" applyAlignment="1">
      <alignment horizontal="left" vertical="center" wrapText="1"/>
    </xf>
    <xf numFmtId="0" fontId="48" fillId="14" borderId="37" xfId="0" applyFont="1" applyFill="1" applyBorder="1" applyAlignment="1">
      <alignment horizontal="left" vertical="center" wrapText="1"/>
    </xf>
    <xf numFmtId="0" fontId="10" fillId="14" borderId="39" xfId="0" applyFont="1" applyFill="1" applyBorder="1" applyAlignment="1">
      <alignment horizontal="left" vertical="center" wrapText="1"/>
    </xf>
    <xf numFmtId="0" fontId="10" fillId="14" borderId="40" xfId="0" applyFont="1" applyFill="1" applyBorder="1" applyAlignment="1">
      <alignment horizontal="left" vertical="center" wrapText="1"/>
    </xf>
    <xf numFmtId="0" fontId="10" fillId="14" borderId="56" xfId="0" applyFont="1" applyFill="1" applyBorder="1" applyAlignment="1">
      <alignment horizontal="left" vertical="center" wrapText="1"/>
    </xf>
    <xf numFmtId="0" fontId="10" fillId="14" borderId="41" xfId="0" applyFont="1" applyFill="1" applyBorder="1" applyAlignment="1">
      <alignment horizontal="left" vertical="center" wrapText="1"/>
    </xf>
    <xf numFmtId="0" fontId="10" fillId="17" borderId="36" xfId="0" applyFont="1" applyFill="1" applyBorder="1" applyAlignment="1">
      <alignment horizontal="left" vertical="center" wrapText="1"/>
    </xf>
    <xf numFmtId="0" fontId="10" fillId="17" borderId="15" xfId="0" applyFont="1" applyFill="1" applyBorder="1" applyAlignment="1">
      <alignment horizontal="left" vertical="center" wrapText="1"/>
    </xf>
    <xf numFmtId="0" fontId="10" fillId="17" borderId="16" xfId="0" applyFont="1" applyFill="1" applyBorder="1" applyAlignment="1">
      <alignment horizontal="left" vertical="center" wrapText="1"/>
    </xf>
    <xf numFmtId="0" fontId="10" fillId="17" borderId="37" xfId="0" applyFont="1" applyFill="1" applyBorder="1" applyAlignment="1">
      <alignment horizontal="left" vertical="center" wrapText="1"/>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vertical="center" wrapText="1"/>
    </xf>
    <xf numFmtId="0" fontId="10" fillId="14" borderId="38"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21" xfId="0" applyFont="1" applyFill="1" applyBorder="1" applyAlignment="1">
      <alignment horizontal="left" vertical="center" wrapText="1"/>
    </xf>
    <xf numFmtId="2" fontId="29"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xf>
    <xf numFmtId="0" fontId="106" fillId="12" borderId="0" xfId="0" applyFont="1" applyFill="1" applyBorder="1" applyAlignment="1">
      <alignment horizontal="center" vertical="center" wrapText="1"/>
    </xf>
    <xf numFmtId="0" fontId="106" fillId="12" borderId="0" xfId="0" applyFont="1" applyFill="1" applyBorder="1" applyAlignment="1">
      <alignment horizontal="center" vertical="center"/>
    </xf>
    <xf numFmtId="0" fontId="106" fillId="12" borderId="55" xfId="0" applyFont="1" applyFill="1" applyBorder="1" applyAlignment="1">
      <alignment horizontal="center" vertical="center"/>
    </xf>
    <xf numFmtId="0" fontId="17" fillId="8" borderId="0" xfId="0" applyFont="1" applyFill="1" applyBorder="1" applyAlignment="1">
      <alignment horizontal="center" vertical="center" wrapText="1"/>
    </xf>
    <xf numFmtId="0" fontId="17" fillId="8" borderId="0" xfId="0" applyFont="1" applyFill="1" applyBorder="1" applyAlignment="1">
      <alignment horizontal="center" vertical="center"/>
    </xf>
    <xf numFmtId="0" fontId="10" fillId="13" borderId="38" xfId="0" applyFont="1" applyFill="1" applyBorder="1" applyAlignment="1">
      <alignment horizontal="left" vertical="center" wrapText="1"/>
    </xf>
    <xf numFmtId="0" fontId="10" fillId="13" borderId="17" xfId="0" applyFont="1" applyFill="1" applyBorder="1" applyAlignment="1">
      <alignment horizontal="left" vertical="center" wrapText="1"/>
    </xf>
    <xf numFmtId="0" fontId="10" fillId="13" borderId="21" xfId="0" applyFont="1" applyFill="1" applyBorder="1" applyAlignment="1">
      <alignment horizontal="left" vertical="center" wrapText="1"/>
    </xf>
    <xf numFmtId="165" fontId="25" fillId="4" borderId="60" xfId="0" applyNumberFormat="1" applyFont="1" applyFill="1" applyBorder="1" applyAlignment="1">
      <alignment horizontal="center" vertical="center" wrapText="1"/>
    </xf>
    <xf numFmtId="3" fontId="44" fillId="4" borderId="60" xfId="0" applyNumberFormat="1" applyFont="1" applyFill="1" applyBorder="1" applyAlignment="1">
      <alignment horizontal="center" vertical="center" wrapText="1"/>
    </xf>
    <xf numFmtId="0" fontId="10" fillId="0" borderId="30"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2" borderId="0" xfId="0" applyFont="1" applyFill="1" applyBorder="1" applyAlignment="1">
      <alignment horizontal="center" vertical="center" wrapText="1"/>
    </xf>
    <xf numFmtId="0" fontId="4" fillId="14" borderId="36" xfId="0" applyFont="1" applyFill="1" applyBorder="1" applyAlignment="1">
      <alignment horizontal="left" vertical="center" wrapText="1"/>
    </xf>
    <xf numFmtId="0" fontId="4" fillId="14" borderId="15" xfId="0" applyFont="1" applyFill="1" applyBorder="1" applyAlignment="1">
      <alignment horizontal="left" vertical="center" wrapText="1"/>
    </xf>
    <xf numFmtId="0" fontId="4" fillId="14" borderId="37" xfId="0" applyFont="1" applyFill="1" applyBorder="1" applyAlignment="1">
      <alignment horizontal="left" vertical="center" wrapText="1"/>
    </xf>
    <xf numFmtId="0" fontId="41" fillId="8" borderId="0" xfId="0" applyFont="1" applyFill="1" applyBorder="1" applyAlignment="1">
      <alignment horizontal="center" wrapText="1"/>
    </xf>
  </cellXfs>
  <cellStyles count="4">
    <cellStyle name="Migliaia" xfId="3" builtinId="3"/>
    <cellStyle name="Normale" xfId="0" builtinId="0"/>
    <cellStyle name="Percentuale" xfId="1" builtinId="5"/>
    <cellStyle name="Valore valido" xfId="2" builtinId="26"/>
  </cellStyles>
  <dxfs count="0"/>
  <tableStyles count="0" defaultTableStyle="TableStyleMedium9" defaultPivotStyle="PivotStyleLight16"/>
  <colors>
    <mruColors>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4.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3.jpeg"/><Relationship Id="rId9" Type="http://schemas.openxmlformats.org/officeDocument/2006/relationships/image" Target="../media/image9.jpeg"/><Relationship Id="rId1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8.jpeg"/><Relationship Id="rId5" Type="http://schemas.openxmlformats.org/officeDocument/2006/relationships/image" Target="../media/image4.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3.jpeg"/><Relationship Id="rId9" Type="http://schemas.openxmlformats.org/officeDocument/2006/relationships/image" Target="../media/image9.jpeg"/><Relationship Id="rId1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4.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3.jpeg"/><Relationship Id="rId9" Type="http://schemas.openxmlformats.org/officeDocument/2006/relationships/image" Target="../media/image9.jpeg"/><Relationship Id="rId1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38100</xdr:rowOff>
    </xdr:from>
    <xdr:to>
      <xdr:col>0</xdr:col>
      <xdr:colOff>0</xdr:colOff>
      <xdr:row>32</xdr:row>
      <xdr:rowOff>1</xdr:rowOff>
    </xdr:to>
    <xdr:pic>
      <xdr:nvPicPr>
        <xdr:cNvPr id="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6562725"/>
          <a:ext cx="2382" cy="583407"/>
        </a:xfrm>
        <a:prstGeom prst="rect">
          <a:avLst/>
        </a:prstGeom>
        <a:noFill/>
        <a:ln w="9525">
          <a:noFill/>
          <a:miter lim="800000"/>
          <a:headEnd/>
          <a:tailEnd/>
        </a:ln>
      </xdr:spPr>
    </xdr:pic>
    <xdr:clientData/>
  </xdr:twoCellAnchor>
  <xdr:twoCellAnchor editAs="oneCell">
    <xdr:from>
      <xdr:col>0</xdr:col>
      <xdr:colOff>923925</xdr:colOff>
      <xdr:row>6</xdr:row>
      <xdr:rowOff>0</xdr:rowOff>
    </xdr:from>
    <xdr:to>
      <xdr:col>0</xdr:col>
      <xdr:colOff>923925</xdr:colOff>
      <xdr:row>7</xdr:row>
      <xdr:rowOff>135731</xdr:rowOff>
    </xdr:to>
    <xdr:pic>
      <xdr:nvPicPr>
        <xdr:cNvPr id="6"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276350" y="3314700"/>
          <a:ext cx="0" cy="962025"/>
        </a:xfrm>
        <a:prstGeom prst="rect">
          <a:avLst/>
        </a:prstGeom>
        <a:noFill/>
        <a:ln w="9525">
          <a:noFill/>
          <a:miter lim="800000"/>
          <a:headEnd/>
          <a:tailEnd/>
        </a:ln>
      </xdr:spPr>
    </xdr:pic>
    <xdr:clientData/>
  </xdr:twoCellAnchor>
  <xdr:twoCellAnchor editAs="oneCell">
    <xdr:from>
      <xdr:col>0</xdr:col>
      <xdr:colOff>221457</xdr:colOff>
      <xdr:row>67</xdr:row>
      <xdr:rowOff>200025</xdr:rowOff>
    </xdr:from>
    <xdr:to>
      <xdr:col>0</xdr:col>
      <xdr:colOff>221457</xdr:colOff>
      <xdr:row>68</xdr:row>
      <xdr:rowOff>531285</xdr:rowOff>
    </xdr:to>
    <xdr:pic>
      <xdr:nvPicPr>
        <xdr:cNvPr id="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012032" y="11439525"/>
          <a:ext cx="0" cy="1052512"/>
        </a:xfrm>
        <a:prstGeom prst="rect">
          <a:avLst/>
        </a:prstGeom>
        <a:noFill/>
        <a:ln w="9525">
          <a:noFill/>
          <a:miter lim="800000"/>
          <a:headEnd/>
          <a:tailEnd/>
        </a:ln>
      </xdr:spPr>
    </xdr:pic>
    <xdr:clientData/>
  </xdr:twoCellAnchor>
  <xdr:twoCellAnchor editAs="oneCell">
    <xdr:from>
      <xdr:col>0</xdr:col>
      <xdr:colOff>0</xdr:colOff>
      <xdr:row>16</xdr:row>
      <xdr:rowOff>38100</xdr:rowOff>
    </xdr:from>
    <xdr:to>
      <xdr:col>0</xdr:col>
      <xdr:colOff>0</xdr:colOff>
      <xdr:row>18</xdr:row>
      <xdr:rowOff>123824</xdr:rowOff>
    </xdr:to>
    <xdr:pic>
      <xdr:nvPicPr>
        <xdr:cNvPr id="9" name="rg_hi" descr="http://t2.gstatic.com/images?q=tbn:ANd9GcQvnUfzO0L-ENvncyg5_OVF_7trtgItE8yJQ1VAp3ssYLuN089qIQ"/>
        <xdr:cNvPicPr>
          <a:picLocks noChangeAspect="1" noChangeArrowheads="1"/>
        </xdr:cNvPicPr>
      </xdr:nvPicPr>
      <xdr:blipFill>
        <a:blip xmlns:r="http://schemas.openxmlformats.org/officeDocument/2006/relationships" r:embed="rId3"/>
        <a:srcRect/>
        <a:stretch>
          <a:fillRect/>
        </a:stretch>
      </xdr:blipFill>
      <xdr:spPr bwMode="auto">
        <a:xfrm>
          <a:off x="352425" y="5972175"/>
          <a:ext cx="2382" cy="557212"/>
        </a:xfrm>
        <a:prstGeom prst="rect">
          <a:avLst/>
        </a:prstGeom>
        <a:noFill/>
        <a:ln w="9525">
          <a:noFill/>
          <a:miter lim="800000"/>
          <a:headEnd/>
          <a:tailEnd/>
        </a:ln>
      </xdr:spPr>
    </xdr:pic>
    <xdr:clientData/>
  </xdr:twoCellAnchor>
  <xdr:twoCellAnchor editAs="oneCell">
    <xdr:from>
      <xdr:col>0</xdr:col>
      <xdr:colOff>923925</xdr:colOff>
      <xdr:row>6</xdr:row>
      <xdr:rowOff>19050</xdr:rowOff>
    </xdr:from>
    <xdr:to>
      <xdr:col>0</xdr:col>
      <xdr:colOff>923925</xdr:colOff>
      <xdr:row>7</xdr:row>
      <xdr:rowOff>152400</xdr:rowOff>
    </xdr:to>
    <xdr:pic>
      <xdr:nvPicPr>
        <xdr:cNvPr id="10"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276350" y="3333750"/>
          <a:ext cx="0" cy="959644"/>
        </a:xfrm>
        <a:prstGeom prst="rect">
          <a:avLst/>
        </a:prstGeom>
        <a:noFill/>
        <a:ln w="9525">
          <a:noFill/>
          <a:miter lim="800000"/>
          <a:headEnd/>
          <a:tailEnd/>
        </a:ln>
      </xdr:spPr>
    </xdr:pic>
    <xdr:clientData/>
  </xdr:twoCellAnchor>
  <xdr:twoCellAnchor editAs="oneCell">
    <xdr:from>
      <xdr:col>0</xdr:col>
      <xdr:colOff>0</xdr:colOff>
      <xdr:row>16</xdr:row>
      <xdr:rowOff>0</xdr:rowOff>
    </xdr:from>
    <xdr:to>
      <xdr:col>0</xdr:col>
      <xdr:colOff>0</xdr:colOff>
      <xdr:row>18</xdr:row>
      <xdr:rowOff>171449</xdr:rowOff>
    </xdr:to>
    <xdr:pic>
      <xdr:nvPicPr>
        <xdr:cNvPr id="11" name="il_fi" descr="http://www.francescomorante.it/images/315b1.jpg"/>
        <xdr:cNvPicPr>
          <a:picLocks noChangeAspect="1" noChangeArrowheads="1"/>
        </xdr:cNvPicPr>
      </xdr:nvPicPr>
      <xdr:blipFill>
        <a:blip xmlns:r="http://schemas.openxmlformats.org/officeDocument/2006/relationships" r:embed="rId4"/>
        <a:srcRect/>
        <a:stretch>
          <a:fillRect/>
        </a:stretch>
      </xdr:blipFill>
      <xdr:spPr bwMode="auto">
        <a:xfrm>
          <a:off x="352425" y="5934075"/>
          <a:ext cx="2382" cy="642937"/>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51</xdr:row>
      <xdr:rowOff>114301</xdr:rowOff>
    </xdr:to>
    <xdr:pic>
      <xdr:nvPicPr>
        <xdr:cNvPr id="1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7753350"/>
          <a:ext cx="2382" cy="585788"/>
        </a:xfrm>
        <a:prstGeom prst="rect">
          <a:avLst/>
        </a:prstGeom>
        <a:noFill/>
        <a:ln w="9525">
          <a:noFill/>
          <a:miter lim="800000"/>
          <a:headEnd/>
          <a:tailEnd/>
        </a:ln>
      </xdr:spPr>
    </xdr:pic>
    <xdr:clientData/>
  </xdr:twoCellAnchor>
  <xdr:twoCellAnchor editAs="oneCell">
    <xdr:from>
      <xdr:col>0</xdr:col>
      <xdr:colOff>0</xdr:colOff>
      <xdr:row>30</xdr:row>
      <xdr:rowOff>666750</xdr:rowOff>
    </xdr:from>
    <xdr:to>
      <xdr:col>0</xdr:col>
      <xdr:colOff>0</xdr:colOff>
      <xdr:row>32</xdr:row>
      <xdr:rowOff>200025</xdr:rowOff>
    </xdr:to>
    <xdr:pic>
      <xdr:nvPicPr>
        <xdr:cNvPr id="1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6819900"/>
          <a:ext cx="2382" cy="666750"/>
        </a:xfrm>
        <a:prstGeom prst="rect">
          <a:avLst/>
        </a:prstGeom>
        <a:noFill/>
        <a:ln w="9525">
          <a:noFill/>
          <a:miter lim="800000"/>
          <a:headEnd/>
          <a:tailEnd/>
        </a:ln>
      </xdr:spPr>
    </xdr:pic>
    <xdr:clientData/>
  </xdr:twoCellAnchor>
  <xdr:twoCellAnchor editAs="oneCell">
    <xdr:from>
      <xdr:col>0</xdr:col>
      <xdr:colOff>0</xdr:colOff>
      <xdr:row>48</xdr:row>
      <xdr:rowOff>38100</xdr:rowOff>
    </xdr:from>
    <xdr:to>
      <xdr:col>0</xdr:col>
      <xdr:colOff>0</xdr:colOff>
      <xdr:row>50</xdr:row>
      <xdr:rowOff>152400</xdr:rowOff>
    </xdr:to>
    <xdr:pic>
      <xdr:nvPicPr>
        <xdr:cNvPr id="1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7458075"/>
          <a:ext cx="2382" cy="585788"/>
        </a:xfrm>
        <a:prstGeom prst="rect">
          <a:avLst/>
        </a:prstGeom>
        <a:noFill/>
        <a:ln w="9525">
          <a:noFill/>
          <a:miter lim="800000"/>
          <a:headEnd/>
          <a:tailEnd/>
        </a:ln>
      </xdr:spPr>
    </xdr:pic>
    <xdr:clientData/>
  </xdr:twoCellAnchor>
  <xdr:twoCellAnchor editAs="oneCell">
    <xdr:from>
      <xdr:col>0</xdr:col>
      <xdr:colOff>0</xdr:colOff>
      <xdr:row>30</xdr:row>
      <xdr:rowOff>666750</xdr:rowOff>
    </xdr:from>
    <xdr:to>
      <xdr:col>0</xdr:col>
      <xdr:colOff>0</xdr:colOff>
      <xdr:row>32</xdr:row>
      <xdr:rowOff>200025</xdr:rowOff>
    </xdr:to>
    <xdr:pic>
      <xdr:nvPicPr>
        <xdr:cNvPr id="1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6819900"/>
          <a:ext cx="2382" cy="666750"/>
        </a:xfrm>
        <a:prstGeom prst="rect">
          <a:avLst/>
        </a:prstGeom>
        <a:noFill/>
        <a:ln w="9525">
          <a:noFill/>
          <a:miter lim="800000"/>
          <a:headEnd/>
          <a:tailEnd/>
        </a:ln>
      </xdr:spPr>
    </xdr:pic>
    <xdr:clientData/>
  </xdr:twoCellAnchor>
  <xdr:twoCellAnchor editAs="oneCell">
    <xdr:from>
      <xdr:col>0</xdr:col>
      <xdr:colOff>0</xdr:colOff>
      <xdr:row>47</xdr:row>
      <xdr:rowOff>38100</xdr:rowOff>
    </xdr:from>
    <xdr:to>
      <xdr:col>0</xdr:col>
      <xdr:colOff>0</xdr:colOff>
      <xdr:row>49</xdr:row>
      <xdr:rowOff>80963</xdr:rowOff>
    </xdr:to>
    <xdr:pic>
      <xdr:nvPicPr>
        <xdr:cNvPr id="1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6858000"/>
          <a:ext cx="2382" cy="583406"/>
        </a:xfrm>
        <a:prstGeom prst="rect">
          <a:avLst/>
        </a:prstGeom>
        <a:noFill/>
        <a:ln w="9525">
          <a:noFill/>
          <a:miter lim="800000"/>
          <a:headEnd/>
          <a:tailEnd/>
        </a:ln>
      </xdr:spPr>
    </xdr:pic>
    <xdr:clientData/>
  </xdr:twoCellAnchor>
  <xdr:twoCellAnchor editAs="oneCell">
    <xdr:from>
      <xdr:col>0</xdr:col>
      <xdr:colOff>0</xdr:colOff>
      <xdr:row>30</xdr:row>
      <xdr:rowOff>666750</xdr:rowOff>
    </xdr:from>
    <xdr:to>
      <xdr:col>0</xdr:col>
      <xdr:colOff>0</xdr:colOff>
      <xdr:row>32</xdr:row>
      <xdr:rowOff>200025</xdr:rowOff>
    </xdr:to>
    <xdr:pic>
      <xdr:nvPicPr>
        <xdr:cNvPr id="1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6819900"/>
          <a:ext cx="2382" cy="666750"/>
        </a:xfrm>
        <a:prstGeom prst="rect">
          <a:avLst/>
        </a:prstGeom>
        <a:noFill/>
        <a:ln w="9525">
          <a:noFill/>
          <a:miter lim="800000"/>
          <a:headEnd/>
          <a:tailEnd/>
        </a:ln>
      </xdr:spPr>
    </xdr:pic>
    <xdr:clientData/>
  </xdr:twoCellAnchor>
  <xdr:twoCellAnchor editAs="oneCell">
    <xdr:from>
      <xdr:col>0</xdr:col>
      <xdr:colOff>0</xdr:colOff>
      <xdr:row>30</xdr:row>
      <xdr:rowOff>666750</xdr:rowOff>
    </xdr:from>
    <xdr:to>
      <xdr:col>0</xdr:col>
      <xdr:colOff>0</xdr:colOff>
      <xdr:row>32</xdr:row>
      <xdr:rowOff>200025</xdr:rowOff>
    </xdr:to>
    <xdr:pic>
      <xdr:nvPicPr>
        <xdr:cNvPr id="1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6819900"/>
          <a:ext cx="2382" cy="666750"/>
        </a:xfrm>
        <a:prstGeom prst="rect">
          <a:avLst/>
        </a:prstGeom>
        <a:noFill/>
        <a:ln w="9525">
          <a:noFill/>
          <a:miter lim="800000"/>
          <a:headEnd/>
          <a:tailEnd/>
        </a:ln>
      </xdr:spPr>
    </xdr:pic>
    <xdr:clientData/>
  </xdr:twoCellAnchor>
  <xdr:twoCellAnchor editAs="oneCell">
    <xdr:from>
      <xdr:col>0</xdr:col>
      <xdr:colOff>0</xdr:colOff>
      <xdr:row>47</xdr:row>
      <xdr:rowOff>666750</xdr:rowOff>
    </xdr:from>
    <xdr:to>
      <xdr:col>0</xdr:col>
      <xdr:colOff>0</xdr:colOff>
      <xdr:row>50</xdr:row>
      <xdr:rowOff>195263</xdr:rowOff>
    </xdr:to>
    <xdr:pic>
      <xdr:nvPicPr>
        <xdr:cNvPr id="19"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7124700"/>
          <a:ext cx="2382" cy="666750"/>
        </a:xfrm>
        <a:prstGeom prst="rect">
          <a:avLst/>
        </a:prstGeom>
        <a:noFill/>
        <a:ln w="9525">
          <a:noFill/>
          <a:miter lim="800000"/>
          <a:headEnd/>
          <a:tailEnd/>
        </a:ln>
      </xdr:spPr>
    </xdr:pic>
    <xdr:clientData/>
  </xdr:twoCellAnchor>
  <xdr:twoCellAnchor editAs="oneCell">
    <xdr:from>
      <xdr:col>0</xdr:col>
      <xdr:colOff>0</xdr:colOff>
      <xdr:row>47</xdr:row>
      <xdr:rowOff>666750</xdr:rowOff>
    </xdr:from>
    <xdr:to>
      <xdr:col>0</xdr:col>
      <xdr:colOff>0</xdr:colOff>
      <xdr:row>50</xdr:row>
      <xdr:rowOff>195263</xdr:rowOff>
    </xdr:to>
    <xdr:pic>
      <xdr:nvPicPr>
        <xdr:cNvPr id="20"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7124700"/>
          <a:ext cx="2382" cy="666750"/>
        </a:xfrm>
        <a:prstGeom prst="rect">
          <a:avLst/>
        </a:prstGeom>
        <a:noFill/>
        <a:ln w="9525">
          <a:noFill/>
          <a:miter lim="800000"/>
          <a:headEnd/>
          <a:tailEnd/>
        </a:ln>
      </xdr:spPr>
    </xdr:pic>
    <xdr:clientData/>
  </xdr:twoCellAnchor>
  <xdr:twoCellAnchor editAs="oneCell">
    <xdr:from>
      <xdr:col>0</xdr:col>
      <xdr:colOff>0</xdr:colOff>
      <xdr:row>48</xdr:row>
      <xdr:rowOff>0</xdr:rowOff>
    </xdr:from>
    <xdr:to>
      <xdr:col>0</xdr:col>
      <xdr:colOff>0</xdr:colOff>
      <xdr:row>50</xdr:row>
      <xdr:rowOff>114300</xdr:rowOff>
    </xdr:to>
    <xdr:pic>
      <xdr:nvPicPr>
        <xdr:cNvPr id="2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7162800"/>
          <a:ext cx="2382" cy="585787"/>
        </a:xfrm>
        <a:prstGeom prst="rect">
          <a:avLst/>
        </a:prstGeom>
        <a:noFill/>
        <a:ln w="9525">
          <a:noFill/>
          <a:miter lim="800000"/>
          <a:headEnd/>
          <a:tailEnd/>
        </a:ln>
      </xdr:spPr>
    </xdr:pic>
    <xdr:clientData/>
  </xdr:twoCellAnchor>
  <xdr:twoCellAnchor editAs="oneCell">
    <xdr:from>
      <xdr:col>0</xdr:col>
      <xdr:colOff>0</xdr:colOff>
      <xdr:row>47</xdr:row>
      <xdr:rowOff>666750</xdr:rowOff>
    </xdr:from>
    <xdr:to>
      <xdr:col>0</xdr:col>
      <xdr:colOff>0</xdr:colOff>
      <xdr:row>50</xdr:row>
      <xdr:rowOff>195263</xdr:rowOff>
    </xdr:to>
    <xdr:pic>
      <xdr:nvPicPr>
        <xdr:cNvPr id="22"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7124700"/>
          <a:ext cx="2382" cy="666750"/>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51</xdr:row>
      <xdr:rowOff>114300</xdr:rowOff>
    </xdr:to>
    <xdr:pic>
      <xdr:nvPicPr>
        <xdr:cNvPr id="2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8343900"/>
          <a:ext cx="2382" cy="585787"/>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51</xdr:row>
      <xdr:rowOff>114300</xdr:rowOff>
    </xdr:to>
    <xdr:pic>
      <xdr:nvPicPr>
        <xdr:cNvPr id="2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8048625"/>
          <a:ext cx="2382" cy="585787"/>
        </a:xfrm>
        <a:prstGeom prst="rect">
          <a:avLst/>
        </a:prstGeom>
        <a:noFill/>
        <a:ln w="9525">
          <a:noFill/>
          <a:miter lim="800000"/>
          <a:headEnd/>
          <a:tailEnd/>
        </a:ln>
      </xdr:spPr>
    </xdr:pic>
    <xdr:clientData/>
  </xdr:twoCellAnchor>
  <xdr:twoCellAnchor editAs="oneCell">
    <xdr:from>
      <xdr:col>0</xdr:col>
      <xdr:colOff>0</xdr:colOff>
      <xdr:row>50</xdr:row>
      <xdr:rowOff>0</xdr:rowOff>
    </xdr:from>
    <xdr:to>
      <xdr:col>0</xdr:col>
      <xdr:colOff>0</xdr:colOff>
      <xdr:row>52</xdr:row>
      <xdr:rowOff>114299</xdr:rowOff>
    </xdr:to>
    <xdr:pic>
      <xdr:nvPicPr>
        <xdr:cNvPr id="2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8943975"/>
          <a:ext cx="2382" cy="581025"/>
        </a:xfrm>
        <a:prstGeom prst="rect">
          <a:avLst/>
        </a:prstGeom>
        <a:noFill/>
        <a:ln w="9525">
          <a:noFill/>
          <a:miter lim="800000"/>
          <a:headEnd/>
          <a:tailEnd/>
        </a:ln>
      </xdr:spPr>
    </xdr:pic>
    <xdr:clientData/>
  </xdr:twoCellAnchor>
  <xdr:twoCellAnchor editAs="oneCell">
    <xdr:from>
      <xdr:col>0</xdr:col>
      <xdr:colOff>0</xdr:colOff>
      <xdr:row>49</xdr:row>
      <xdr:rowOff>47625</xdr:rowOff>
    </xdr:from>
    <xdr:to>
      <xdr:col>0</xdr:col>
      <xdr:colOff>0</xdr:colOff>
      <xdr:row>51</xdr:row>
      <xdr:rowOff>161926</xdr:rowOff>
    </xdr:to>
    <xdr:pic>
      <xdr:nvPicPr>
        <xdr:cNvPr id="2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8648700"/>
          <a:ext cx="2382" cy="583407"/>
        </a:xfrm>
        <a:prstGeom prst="rect">
          <a:avLst/>
        </a:prstGeom>
        <a:noFill/>
        <a:ln w="9525">
          <a:noFill/>
          <a:miter lim="800000"/>
          <a:headEnd/>
          <a:tailEnd/>
        </a:ln>
      </xdr:spPr>
    </xdr:pic>
    <xdr:clientData/>
  </xdr:twoCellAnchor>
  <xdr:twoCellAnchor editAs="oneCell">
    <xdr:from>
      <xdr:col>0</xdr:col>
      <xdr:colOff>0</xdr:colOff>
      <xdr:row>50</xdr:row>
      <xdr:rowOff>0</xdr:rowOff>
    </xdr:from>
    <xdr:to>
      <xdr:col>0</xdr:col>
      <xdr:colOff>0</xdr:colOff>
      <xdr:row>53</xdr:row>
      <xdr:rowOff>9525</xdr:rowOff>
    </xdr:to>
    <xdr:pic>
      <xdr:nvPicPr>
        <xdr:cNvPr id="27" name="il_fi" descr="http://1.bp.blogspot.com/_EibTHldYDRU/THYd9ETXMjI/AAAAAAAAAfw/n2GSkA0-gw8/s1600/1.jpg"/>
        <xdr:cNvPicPr>
          <a:picLocks noChangeAspect="1" noChangeArrowheads="1"/>
        </xdr:cNvPicPr>
      </xdr:nvPicPr>
      <xdr:blipFill>
        <a:blip xmlns:r="http://schemas.openxmlformats.org/officeDocument/2006/relationships" r:embed="rId6"/>
        <a:srcRect/>
        <a:stretch>
          <a:fillRect/>
        </a:stretch>
      </xdr:blipFill>
      <xdr:spPr bwMode="auto">
        <a:xfrm>
          <a:off x="352425" y="8905875"/>
          <a:ext cx="2382" cy="714375"/>
        </a:xfrm>
        <a:prstGeom prst="rect">
          <a:avLst/>
        </a:prstGeom>
        <a:noFill/>
        <a:ln w="9525">
          <a:noFill/>
          <a:miter lim="800000"/>
          <a:headEnd/>
          <a:tailEnd/>
        </a:ln>
      </xdr:spPr>
    </xdr:pic>
    <xdr:clientData/>
  </xdr:twoCellAnchor>
  <xdr:twoCellAnchor editAs="oneCell">
    <xdr:from>
      <xdr:col>0</xdr:col>
      <xdr:colOff>0</xdr:colOff>
      <xdr:row>19</xdr:row>
      <xdr:rowOff>47625</xdr:rowOff>
    </xdr:from>
    <xdr:to>
      <xdr:col>0</xdr:col>
      <xdr:colOff>0</xdr:colOff>
      <xdr:row>21</xdr:row>
      <xdr:rowOff>161925</xdr:rowOff>
    </xdr:to>
    <xdr:pic>
      <xdr:nvPicPr>
        <xdr:cNvPr id="28"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6276975"/>
          <a:ext cx="2382" cy="585787"/>
        </a:xfrm>
        <a:prstGeom prst="rect">
          <a:avLst/>
        </a:prstGeom>
        <a:noFill/>
        <a:ln w="9525">
          <a:noFill/>
          <a:miter lim="800000"/>
          <a:headEnd/>
          <a:tailEnd/>
        </a:ln>
      </xdr:spPr>
    </xdr:pic>
    <xdr:clientData/>
  </xdr:twoCellAnchor>
  <xdr:twoCellAnchor editAs="oneCell">
    <xdr:from>
      <xdr:col>0</xdr:col>
      <xdr:colOff>0</xdr:colOff>
      <xdr:row>19</xdr:row>
      <xdr:rowOff>38100</xdr:rowOff>
    </xdr:from>
    <xdr:to>
      <xdr:col>0</xdr:col>
      <xdr:colOff>0</xdr:colOff>
      <xdr:row>21</xdr:row>
      <xdr:rowOff>152400</xdr:rowOff>
    </xdr:to>
    <xdr:pic>
      <xdr:nvPicPr>
        <xdr:cNvPr id="2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6267450"/>
          <a:ext cx="2382" cy="585787"/>
        </a:xfrm>
        <a:prstGeom prst="rect">
          <a:avLst/>
        </a:prstGeom>
        <a:noFill/>
        <a:ln w="9525">
          <a:noFill/>
          <a:miter lim="800000"/>
          <a:headEnd/>
          <a:tailEnd/>
        </a:ln>
      </xdr:spPr>
    </xdr:pic>
    <xdr:clientData/>
  </xdr:twoCellAnchor>
  <xdr:twoCellAnchor editAs="oneCell">
    <xdr:from>
      <xdr:col>0</xdr:col>
      <xdr:colOff>0</xdr:colOff>
      <xdr:row>30</xdr:row>
      <xdr:rowOff>57150</xdr:rowOff>
    </xdr:from>
    <xdr:to>
      <xdr:col>0</xdr:col>
      <xdr:colOff>0</xdr:colOff>
      <xdr:row>32</xdr:row>
      <xdr:rowOff>1</xdr:rowOff>
    </xdr:to>
    <xdr:pic>
      <xdr:nvPicPr>
        <xdr:cNvPr id="30" name="il_fi" descr="http://ecochildsplay.com/wp-content/uploads/2008/08/18088.jpg"/>
        <xdr:cNvPicPr>
          <a:picLocks noChangeAspect="1" noChangeArrowheads="1"/>
        </xdr:cNvPicPr>
      </xdr:nvPicPr>
      <xdr:blipFill>
        <a:blip xmlns:r="http://schemas.openxmlformats.org/officeDocument/2006/relationships" r:embed="rId7"/>
        <a:srcRect/>
        <a:stretch>
          <a:fillRect/>
        </a:stretch>
      </xdr:blipFill>
      <xdr:spPr bwMode="auto">
        <a:xfrm>
          <a:off x="352425" y="6581775"/>
          <a:ext cx="2382" cy="554832"/>
        </a:xfrm>
        <a:prstGeom prst="rect">
          <a:avLst/>
        </a:prstGeom>
        <a:noFill/>
        <a:ln w="9525">
          <a:noFill/>
          <a:miter lim="800000"/>
          <a:headEnd/>
          <a:tailEnd/>
        </a:ln>
      </xdr:spPr>
    </xdr:pic>
    <xdr:clientData/>
  </xdr:twoCellAnchor>
  <xdr:twoCellAnchor editAs="oneCell">
    <xdr:from>
      <xdr:col>0</xdr:col>
      <xdr:colOff>0</xdr:colOff>
      <xdr:row>47</xdr:row>
      <xdr:rowOff>28575</xdr:rowOff>
    </xdr:from>
    <xdr:to>
      <xdr:col>0</xdr:col>
      <xdr:colOff>0</xdr:colOff>
      <xdr:row>49</xdr:row>
      <xdr:rowOff>42863</xdr:rowOff>
    </xdr:to>
    <xdr:pic>
      <xdr:nvPicPr>
        <xdr:cNvPr id="31" name="il_fi" descr="http://www.mightysworld.com/newborns-2/images/8245_6_39-congenital-absence-right-hand.jpg"/>
        <xdr:cNvPicPr>
          <a:picLocks noChangeAspect="1" noChangeArrowheads="1"/>
        </xdr:cNvPicPr>
      </xdr:nvPicPr>
      <xdr:blipFill>
        <a:blip xmlns:r="http://schemas.openxmlformats.org/officeDocument/2006/relationships" r:embed="rId8"/>
        <a:srcRect/>
        <a:stretch>
          <a:fillRect/>
        </a:stretch>
      </xdr:blipFill>
      <xdr:spPr bwMode="auto">
        <a:xfrm>
          <a:off x="352425" y="6848475"/>
          <a:ext cx="2382" cy="557213"/>
        </a:xfrm>
        <a:prstGeom prst="rect">
          <a:avLst/>
        </a:prstGeom>
        <a:noFill/>
        <a:ln w="9525">
          <a:noFill/>
          <a:miter lim="800000"/>
          <a:headEnd/>
          <a:tailEnd/>
        </a:ln>
      </xdr:spPr>
    </xdr:pic>
    <xdr:clientData/>
  </xdr:twoCellAnchor>
  <xdr:twoCellAnchor editAs="oneCell">
    <xdr:from>
      <xdr:col>0</xdr:col>
      <xdr:colOff>0</xdr:colOff>
      <xdr:row>48</xdr:row>
      <xdr:rowOff>0</xdr:rowOff>
    </xdr:from>
    <xdr:to>
      <xdr:col>0</xdr:col>
      <xdr:colOff>0</xdr:colOff>
      <xdr:row>50</xdr:row>
      <xdr:rowOff>76200</xdr:rowOff>
    </xdr:to>
    <xdr:pic>
      <xdr:nvPicPr>
        <xdr:cNvPr id="32" name="il_fi" descr="http://www.seattlechildrens.org/uploadedimages/Seattle_Childrens/cmsassets/Images/clubfoot-lg.jpg"/>
        <xdr:cNvPicPr>
          <a:picLocks noChangeAspect="1" noChangeArrowheads="1"/>
        </xdr:cNvPicPr>
      </xdr:nvPicPr>
      <xdr:blipFill>
        <a:blip xmlns:r="http://schemas.openxmlformats.org/officeDocument/2006/relationships" r:embed="rId9"/>
        <a:srcRect/>
        <a:stretch>
          <a:fillRect/>
        </a:stretch>
      </xdr:blipFill>
      <xdr:spPr bwMode="auto">
        <a:xfrm>
          <a:off x="352425" y="7162800"/>
          <a:ext cx="2382" cy="550068"/>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52</xdr:row>
      <xdr:rowOff>5292</xdr:rowOff>
    </xdr:to>
    <xdr:pic>
      <xdr:nvPicPr>
        <xdr:cNvPr id="33" name="il_fi" descr="http://www.cdc.gov/ncbddd/birthdefects/images/cleftlip_small.jpg"/>
        <xdr:cNvPicPr>
          <a:picLocks noChangeAspect="1" noChangeArrowheads="1"/>
        </xdr:cNvPicPr>
      </xdr:nvPicPr>
      <xdr:blipFill>
        <a:blip xmlns:r="http://schemas.openxmlformats.org/officeDocument/2006/relationships" r:embed="rId10"/>
        <a:srcRect/>
        <a:stretch>
          <a:fillRect/>
        </a:stretch>
      </xdr:blipFill>
      <xdr:spPr bwMode="auto">
        <a:xfrm>
          <a:off x="352425" y="8010525"/>
          <a:ext cx="2382" cy="707231"/>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51</xdr:row>
      <xdr:rowOff>195792</xdr:rowOff>
    </xdr:to>
    <xdr:pic>
      <xdr:nvPicPr>
        <xdr:cNvPr id="34" name="il_fi" descr="http://upload.wikimedia.org/wikipedia/commons/1/16/Cleftpalate.jpeg"/>
        <xdr:cNvPicPr>
          <a:picLocks noChangeAspect="1" noChangeArrowheads="1"/>
        </xdr:cNvPicPr>
      </xdr:nvPicPr>
      <xdr:blipFill>
        <a:blip xmlns:r="http://schemas.openxmlformats.org/officeDocument/2006/relationships" r:embed="rId11"/>
        <a:srcRect l="6818" t="8664" r="52272" b="28880"/>
        <a:stretch>
          <a:fillRect/>
        </a:stretch>
      </xdr:blipFill>
      <xdr:spPr bwMode="auto">
        <a:xfrm>
          <a:off x="352425" y="8305800"/>
          <a:ext cx="2382" cy="659606"/>
        </a:xfrm>
        <a:prstGeom prst="rect">
          <a:avLst/>
        </a:prstGeom>
        <a:noFill/>
        <a:ln w="9525">
          <a:noFill/>
          <a:miter lim="800000"/>
          <a:headEnd/>
          <a:tailEnd/>
        </a:ln>
      </xdr:spPr>
    </xdr:pic>
    <xdr:clientData/>
  </xdr:twoCellAnchor>
  <xdr:twoCellAnchor editAs="oneCell">
    <xdr:from>
      <xdr:col>0</xdr:col>
      <xdr:colOff>0</xdr:colOff>
      <xdr:row>6</xdr:row>
      <xdr:rowOff>666750</xdr:rowOff>
    </xdr:from>
    <xdr:to>
      <xdr:col>0</xdr:col>
      <xdr:colOff>0</xdr:colOff>
      <xdr:row>8</xdr:row>
      <xdr:rowOff>226219</xdr:rowOff>
    </xdr:to>
    <xdr:pic>
      <xdr:nvPicPr>
        <xdr:cNvPr id="3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3981450"/>
          <a:ext cx="2382" cy="66675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0</xdr:colOff>
      <xdr:row>14</xdr:row>
      <xdr:rowOff>114301</xdr:rowOff>
    </xdr:to>
    <xdr:pic>
      <xdr:nvPicPr>
        <xdr:cNvPr id="3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5505450"/>
          <a:ext cx="2382" cy="590550"/>
        </a:xfrm>
        <a:prstGeom prst="rect">
          <a:avLst/>
        </a:prstGeom>
        <a:noFill/>
        <a:ln w="9525">
          <a:noFill/>
          <a:miter lim="800000"/>
          <a:headEnd/>
          <a:tailEnd/>
        </a:ln>
      </xdr:spPr>
    </xdr:pic>
    <xdr:clientData/>
  </xdr:twoCellAnchor>
  <xdr:twoCellAnchor editAs="oneCell">
    <xdr:from>
      <xdr:col>0</xdr:col>
      <xdr:colOff>0</xdr:colOff>
      <xdr:row>6</xdr:row>
      <xdr:rowOff>666750</xdr:rowOff>
    </xdr:from>
    <xdr:to>
      <xdr:col>0</xdr:col>
      <xdr:colOff>0</xdr:colOff>
      <xdr:row>8</xdr:row>
      <xdr:rowOff>226219</xdr:rowOff>
    </xdr:to>
    <xdr:pic>
      <xdr:nvPicPr>
        <xdr:cNvPr id="3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3981450"/>
          <a:ext cx="2382" cy="666750"/>
        </a:xfrm>
        <a:prstGeom prst="rect">
          <a:avLst/>
        </a:prstGeom>
        <a:noFill/>
        <a:ln w="9525">
          <a:noFill/>
          <a:miter lim="800000"/>
          <a:headEnd/>
          <a:tailEnd/>
        </a:ln>
      </xdr:spPr>
    </xdr:pic>
    <xdr:clientData/>
  </xdr:twoCellAnchor>
  <xdr:twoCellAnchor editAs="oneCell">
    <xdr:from>
      <xdr:col>0</xdr:col>
      <xdr:colOff>0</xdr:colOff>
      <xdr:row>8</xdr:row>
      <xdr:rowOff>666750</xdr:rowOff>
    </xdr:from>
    <xdr:to>
      <xdr:col>0</xdr:col>
      <xdr:colOff>0</xdr:colOff>
      <xdr:row>11</xdr:row>
      <xdr:rowOff>169068</xdr:rowOff>
    </xdr:to>
    <xdr:pic>
      <xdr:nvPicPr>
        <xdr:cNvPr id="3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4867275"/>
          <a:ext cx="2382" cy="669131"/>
        </a:xfrm>
        <a:prstGeom prst="rect">
          <a:avLst/>
        </a:prstGeom>
        <a:noFill/>
        <a:ln w="9525">
          <a:noFill/>
          <a:miter lim="800000"/>
          <a:headEnd/>
          <a:tailEnd/>
        </a:ln>
      </xdr:spPr>
    </xdr:pic>
    <xdr:clientData/>
  </xdr:twoCellAnchor>
  <xdr:twoCellAnchor editAs="oneCell">
    <xdr:from>
      <xdr:col>0</xdr:col>
      <xdr:colOff>0</xdr:colOff>
      <xdr:row>8</xdr:row>
      <xdr:rowOff>47625</xdr:rowOff>
    </xdr:from>
    <xdr:to>
      <xdr:col>0</xdr:col>
      <xdr:colOff>0</xdr:colOff>
      <xdr:row>10</xdr:row>
      <xdr:rowOff>102393</xdr:rowOff>
    </xdr:to>
    <xdr:pic>
      <xdr:nvPicPr>
        <xdr:cNvPr id="3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4619625"/>
          <a:ext cx="2382" cy="585787"/>
        </a:xfrm>
        <a:prstGeom prst="rect">
          <a:avLst/>
        </a:prstGeom>
        <a:noFill/>
        <a:ln w="9525">
          <a:noFill/>
          <a:miter lim="800000"/>
          <a:headEnd/>
          <a:tailEnd/>
        </a:ln>
      </xdr:spPr>
    </xdr:pic>
    <xdr:clientData/>
  </xdr:twoCellAnchor>
  <xdr:twoCellAnchor editAs="oneCell">
    <xdr:from>
      <xdr:col>0</xdr:col>
      <xdr:colOff>0</xdr:colOff>
      <xdr:row>6</xdr:row>
      <xdr:rowOff>666750</xdr:rowOff>
    </xdr:from>
    <xdr:to>
      <xdr:col>0</xdr:col>
      <xdr:colOff>0</xdr:colOff>
      <xdr:row>8</xdr:row>
      <xdr:rowOff>226219</xdr:rowOff>
    </xdr:to>
    <xdr:pic>
      <xdr:nvPicPr>
        <xdr:cNvPr id="40"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3981450"/>
          <a:ext cx="2382" cy="666750"/>
        </a:xfrm>
        <a:prstGeom prst="rect">
          <a:avLst/>
        </a:prstGeom>
        <a:noFill/>
        <a:ln w="9525">
          <a:noFill/>
          <a:miter lim="800000"/>
          <a:headEnd/>
          <a:tailEnd/>
        </a:ln>
      </xdr:spPr>
    </xdr:pic>
    <xdr:clientData/>
  </xdr:twoCellAnchor>
  <xdr:twoCellAnchor editAs="oneCell">
    <xdr:from>
      <xdr:col>0</xdr:col>
      <xdr:colOff>0</xdr:colOff>
      <xdr:row>8</xdr:row>
      <xdr:rowOff>666750</xdr:rowOff>
    </xdr:from>
    <xdr:to>
      <xdr:col>0</xdr:col>
      <xdr:colOff>0</xdr:colOff>
      <xdr:row>11</xdr:row>
      <xdr:rowOff>169068</xdr:rowOff>
    </xdr:to>
    <xdr:pic>
      <xdr:nvPicPr>
        <xdr:cNvPr id="41"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4867275"/>
          <a:ext cx="2382" cy="669131"/>
        </a:xfrm>
        <a:prstGeom prst="rect">
          <a:avLst/>
        </a:prstGeom>
        <a:noFill/>
        <a:ln w="9525">
          <a:noFill/>
          <a:miter lim="800000"/>
          <a:headEnd/>
          <a:tailEnd/>
        </a:ln>
      </xdr:spPr>
    </xdr:pic>
    <xdr:clientData/>
  </xdr:twoCellAnchor>
  <xdr:twoCellAnchor editAs="oneCell">
    <xdr:from>
      <xdr:col>0</xdr:col>
      <xdr:colOff>0</xdr:colOff>
      <xdr:row>10</xdr:row>
      <xdr:rowOff>47625</xdr:rowOff>
    </xdr:from>
    <xdr:to>
      <xdr:col>0</xdr:col>
      <xdr:colOff>0</xdr:colOff>
      <xdr:row>12</xdr:row>
      <xdr:rowOff>161925</xdr:rowOff>
    </xdr:to>
    <xdr:pic>
      <xdr:nvPicPr>
        <xdr:cNvPr id="4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5210175"/>
          <a:ext cx="2382" cy="588169"/>
        </a:xfrm>
        <a:prstGeom prst="rect">
          <a:avLst/>
        </a:prstGeom>
        <a:noFill/>
        <a:ln w="9525">
          <a:noFill/>
          <a:miter lim="800000"/>
          <a:headEnd/>
          <a:tailEnd/>
        </a:ln>
      </xdr:spPr>
    </xdr:pic>
    <xdr:clientData/>
  </xdr:twoCellAnchor>
  <xdr:twoCellAnchor editAs="oneCell">
    <xdr:from>
      <xdr:col>0</xdr:col>
      <xdr:colOff>0</xdr:colOff>
      <xdr:row>8</xdr:row>
      <xdr:rowOff>666750</xdr:rowOff>
    </xdr:from>
    <xdr:to>
      <xdr:col>0</xdr:col>
      <xdr:colOff>0</xdr:colOff>
      <xdr:row>11</xdr:row>
      <xdr:rowOff>169068</xdr:rowOff>
    </xdr:to>
    <xdr:pic>
      <xdr:nvPicPr>
        <xdr:cNvPr id="4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4867275"/>
          <a:ext cx="2382" cy="669131"/>
        </a:xfrm>
        <a:prstGeom prst="rect">
          <a:avLst/>
        </a:prstGeom>
        <a:noFill/>
        <a:ln w="9525">
          <a:noFill/>
          <a:miter lim="800000"/>
          <a:headEnd/>
          <a:tailEnd/>
        </a:ln>
      </xdr:spPr>
    </xdr:pic>
    <xdr:clientData/>
  </xdr:twoCellAnchor>
  <xdr:twoCellAnchor editAs="oneCell">
    <xdr:from>
      <xdr:col>0</xdr:col>
      <xdr:colOff>0</xdr:colOff>
      <xdr:row>6</xdr:row>
      <xdr:rowOff>666750</xdr:rowOff>
    </xdr:from>
    <xdr:to>
      <xdr:col>0</xdr:col>
      <xdr:colOff>0</xdr:colOff>
      <xdr:row>8</xdr:row>
      <xdr:rowOff>226219</xdr:rowOff>
    </xdr:to>
    <xdr:pic>
      <xdr:nvPicPr>
        <xdr:cNvPr id="44"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3981450"/>
          <a:ext cx="2382" cy="666750"/>
        </a:xfrm>
        <a:prstGeom prst="rect">
          <a:avLst/>
        </a:prstGeom>
        <a:noFill/>
        <a:ln w="9525">
          <a:noFill/>
          <a:miter lim="800000"/>
          <a:headEnd/>
          <a:tailEnd/>
        </a:ln>
      </xdr:spPr>
    </xdr:pic>
    <xdr:clientData/>
  </xdr:twoCellAnchor>
  <xdr:twoCellAnchor editAs="oneCell">
    <xdr:from>
      <xdr:col>0</xdr:col>
      <xdr:colOff>0</xdr:colOff>
      <xdr:row>8</xdr:row>
      <xdr:rowOff>666750</xdr:rowOff>
    </xdr:from>
    <xdr:to>
      <xdr:col>0</xdr:col>
      <xdr:colOff>0</xdr:colOff>
      <xdr:row>11</xdr:row>
      <xdr:rowOff>169068</xdr:rowOff>
    </xdr:to>
    <xdr:pic>
      <xdr:nvPicPr>
        <xdr:cNvPr id="4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4867275"/>
          <a:ext cx="2382" cy="669131"/>
        </a:xfrm>
        <a:prstGeom prst="rect">
          <a:avLst/>
        </a:prstGeom>
        <a:noFill/>
        <a:ln w="9525">
          <a:noFill/>
          <a:miter lim="800000"/>
          <a:headEnd/>
          <a:tailEnd/>
        </a:ln>
      </xdr:spPr>
    </xdr:pic>
    <xdr:clientData/>
  </xdr:twoCellAnchor>
  <xdr:twoCellAnchor editAs="oneCell">
    <xdr:from>
      <xdr:col>0</xdr:col>
      <xdr:colOff>0</xdr:colOff>
      <xdr:row>9</xdr:row>
      <xdr:rowOff>47625</xdr:rowOff>
    </xdr:from>
    <xdr:to>
      <xdr:col>0</xdr:col>
      <xdr:colOff>0</xdr:colOff>
      <xdr:row>11</xdr:row>
      <xdr:rowOff>126206</xdr:rowOff>
    </xdr:to>
    <xdr:pic>
      <xdr:nvPicPr>
        <xdr:cNvPr id="4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4914900"/>
          <a:ext cx="2382" cy="585788"/>
        </a:xfrm>
        <a:prstGeom prst="rect">
          <a:avLst/>
        </a:prstGeom>
        <a:noFill/>
        <a:ln w="9525">
          <a:noFill/>
          <a:miter lim="800000"/>
          <a:headEnd/>
          <a:tailEnd/>
        </a:ln>
      </xdr:spPr>
    </xdr:pic>
    <xdr:clientData/>
  </xdr:twoCellAnchor>
  <xdr:twoCellAnchor editAs="oneCell">
    <xdr:from>
      <xdr:col>0</xdr:col>
      <xdr:colOff>0</xdr:colOff>
      <xdr:row>8</xdr:row>
      <xdr:rowOff>666750</xdr:rowOff>
    </xdr:from>
    <xdr:to>
      <xdr:col>0</xdr:col>
      <xdr:colOff>0</xdr:colOff>
      <xdr:row>11</xdr:row>
      <xdr:rowOff>169068</xdr:rowOff>
    </xdr:to>
    <xdr:pic>
      <xdr:nvPicPr>
        <xdr:cNvPr id="4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4867275"/>
          <a:ext cx="2382" cy="669131"/>
        </a:xfrm>
        <a:prstGeom prst="rect">
          <a:avLst/>
        </a:prstGeom>
        <a:noFill/>
        <a:ln w="9525">
          <a:noFill/>
          <a:miter lim="800000"/>
          <a:headEnd/>
          <a:tailEnd/>
        </a:ln>
      </xdr:spPr>
    </xdr:pic>
    <xdr:clientData/>
  </xdr:twoCellAnchor>
  <xdr:twoCellAnchor editAs="oneCell">
    <xdr:from>
      <xdr:col>0</xdr:col>
      <xdr:colOff>0</xdr:colOff>
      <xdr:row>8</xdr:row>
      <xdr:rowOff>666750</xdr:rowOff>
    </xdr:from>
    <xdr:to>
      <xdr:col>0</xdr:col>
      <xdr:colOff>0</xdr:colOff>
      <xdr:row>11</xdr:row>
      <xdr:rowOff>169068</xdr:rowOff>
    </xdr:to>
    <xdr:pic>
      <xdr:nvPicPr>
        <xdr:cNvPr id="4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352425" y="4867275"/>
          <a:ext cx="2382" cy="669131"/>
        </a:xfrm>
        <a:prstGeom prst="rect">
          <a:avLst/>
        </a:prstGeom>
        <a:noFill/>
        <a:ln w="9525">
          <a:noFill/>
          <a:miter lim="800000"/>
          <a:headEnd/>
          <a:tailEnd/>
        </a:ln>
      </xdr:spPr>
    </xdr:pic>
    <xdr:clientData/>
  </xdr:twoCellAnchor>
  <xdr:twoCellAnchor editAs="oneCell">
    <xdr:from>
      <xdr:col>0</xdr:col>
      <xdr:colOff>0</xdr:colOff>
      <xdr:row>49</xdr:row>
      <xdr:rowOff>57150</xdr:rowOff>
    </xdr:from>
    <xdr:to>
      <xdr:col>0</xdr:col>
      <xdr:colOff>0</xdr:colOff>
      <xdr:row>51</xdr:row>
      <xdr:rowOff>133351</xdr:rowOff>
    </xdr:to>
    <xdr:pic>
      <xdr:nvPicPr>
        <xdr:cNvPr id="49" name="il_fi" descr="http://www.cdc.gov/ncbddd/birthdefects/images/gastroschisis-web.jpg"/>
        <xdr:cNvPicPr>
          <a:picLocks noChangeAspect="1" noChangeArrowheads="1"/>
        </xdr:cNvPicPr>
      </xdr:nvPicPr>
      <xdr:blipFill>
        <a:blip xmlns:r="http://schemas.openxmlformats.org/officeDocument/2006/relationships" r:embed="rId12"/>
        <a:srcRect/>
        <a:stretch>
          <a:fillRect/>
        </a:stretch>
      </xdr:blipFill>
      <xdr:spPr bwMode="auto">
        <a:xfrm>
          <a:off x="352425" y="8658225"/>
          <a:ext cx="2382" cy="545307"/>
        </a:xfrm>
        <a:prstGeom prst="rect">
          <a:avLst/>
        </a:prstGeom>
        <a:noFill/>
        <a:ln w="9525">
          <a:noFill/>
          <a:miter lim="800000"/>
          <a:headEnd/>
          <a:tailEnd/>
        </a:ln>
      </xdr:spPr>
    </xdr:pic>
    <xdr:clientData/>
  </xdr:twoCellAnchor>
  <xdr:twoCellAnchor editAs="oneCell">
    <xdr:from>
      <xdr:col>0</xdr:col>
      <xdr:colOff>0</xdr:colOff>
      <xdr:row>8</xdr:row>
      <xdr:rowOff>9525</xdr:rowOff>
    </xdr:from>
    <xdr:to>
      <xdr:col>0</xdr:col>
      <xdr:colOff>0</xdr:colOff>
      <xdr:row>10</xdr:row>
      <xdr:rowOff>121443</xdr:rowOff>
    </xdr:to>
    <xdr:pic>
      <xdr:nvPicPr>
        <xdr:cNvPr id="50" name="il_fi" descr="http://www.nlm.nih.gov/medlineplus/ency/images/ency/fullsize/9288.jpg"/>
        <xdr:cNvPicPr>
          <a:picLocks noChangeAspect="1" noChangeArrowheads="1"/>
        </xdr:cNvPicPr>
      </xdr:nvPicPr>
      <xdr:blipFill>
        <a:blip xmlns:r="http://schemas.openxmlformats.org/officeDocument/2006/relationships" r:embed="rId13"/>
        <a:srcRect/>
        <a:stretch>
          <a:fillRect/>
        </a:stretch>
      </xdr:blipFill>
      <xdr:spPr bwMode="auto">
        <a:xfrm>
          <a:off x="352425" y="4581525"/>
          <a:ext cx="2382" cy="642937"/>
        </a:xfrm>
        <a:prstGeom prst="rect">
          <a:avLst/>
        </a:prstGeom>
        <a:noFill/>
        <a:ln w="9525">
          <a:noFill/>
          <a:miter lim="800000"/>
          <a:headEnd/>
          <a:tailEnd/>
        </a:ln>
      </xdr:spPr>
    </xdr:pic>
    <xdr:clientData/>
  </xdr:twoCellAnchor>
  <xdr:twoCellAnchor editAs="oneCell">
    <xdr:from>
      <xdr:col>0</xdr:col>
      <xdr:colOff>0</xdr:colOff>
      <xdr:row>9</xdr:row>
      <xdr:rowOff>19050</xdr:rowOff>
    </xdr:from>
    <xdr:to>
      <xdr:col>0</xdr:col>
      <xdr:colOff>0</xdr:colOff>
      <xdr:row>11</xdr:row>
      <xdr:rowOff>135731</xdr:rowOff>
    </xdr:to>
    <xdr:pic>
      <xdr:nvPicPr>
        <xdr:cNvPr id="51" name="il_fi" descr="http://www.riversideonline.com/source/images/image_popup/r7_placentaprevia.jpg"/>
        <xdr:cNvPicPr>
          <a:picLocks noChangeAspect="1" noChangeArrowheads="1"/>
        </xdr:cNvPicPr>
      </xdr:nvPicPr>
      <xdr:blipFill>
        <a:blip xmlns:r="http://schemas.openxmlformats.org/officeDocument/2006/relationships" r:embed="rId14"/>
        <a:srcRect/>
        <a:stretch>
          <a:fillRect/>
        </a:stretch>
      </xdr:blipFill>
      <xdr:spPr bwMode="auto">
        <a:xfrm>
          <a:off x="352425" y="4886325"/>
          <a:ext cx="2382" cy="623888"/>
        </a:xfrm>
        <a:prstGeom prst="rect">
          <a:avLst/>
        </a:prstGeom>
        <a:noFill/>
        <a:ln w="9525">
          <a:noFill/>
          <a:miter lim="800000"/>
          <a:headEnd/>
          <a:tailEnd/>
        </a:ln>
      </xdr:spPr>
    </xdr:pic>
    <xdr:clientData/>
  </xdr:twoCellAnchor>
  <xdr:twoCellAnchor editAs="oneCell">
    <xdr:from>
      <xdr:col>0</xdr:col>
      <xdr:colOff>0</xdr:colOff>
      <xdr:row>10</xdr:row>
      <xdr:rowOff>38100</xdr:rowOff>
    </xdr:from>
    <xdr:to>
      <xdr:col>0</xdr:col>
      <xdr:colOff>0</xdr:colOff>
      <xdr:row>12</xdr:row>
      <xdr:rowOff>200025</xdr:rowOff>
    </xdr:to>
    <xdr:pic>
      <xdr:nvPicPr>
        <xdr:cNvPr id="52" name="il_fi" descr="http://www.pennmedicine.org/health_info/pregnancy/graphics/images/en/19747.jpg"/>
        <xdr:cNvPicPr>
          <a:picLocks noChangeAspect="1" noChangeArrowheads="1"/>
        </xdr:cNvPicPr>
      </xdr:nvPicPr>
      <xdr:blipFill>
        <a:blip xmlns:r="http://schemas.openxmlformats.org/officeDocument/2006/relationships" r:embed="rId15"/>
        <a:srcRect/>
        <a:stretch>
          <a:fillRect/>
        </a:stretch>
      </xdr:blipFill>
      <xdr:spPr bwMode="auto">
        <a:xfrm>
          <a:off x="352425" y="5200650"/>
          <a:ext cx="2382" cy="635794"/>
        </a:xfrm>
        <a:prstGeom prst="rect">
          <a:avLst/>
        </a:prstGeom>
        <a:noFill/>
        <a:ln w="9525">
          <a:noFill/>
          <a:miter lim="800000"/>
          <a:headEnd/>
          <a:tailEnd/>
        </a:ln>
      </xdr:spPr>
    </xdr:pic>
    <xdr:clientData/>
  </xdr:twoCellAnchor>
  <xdr:twoCellAnchor editAs="oneCell">
    <xdr:from>
      <xdr:col>0</xdr:col>
      <xdr:colOff>0</xdr:colOff>
      <xdr:row>48</xdr:row>
      <xdr:rowOff>9525</xdr:rowOff>
    </xdr:from>
    <xdr:to>
      <xdr:col>0</xdr:col>
      <xdr:colOff>0</xdr:colOff>
      <xdr:row>50</xdr:row>
      <xdr:rowOff>161925</xdr:rowOff>
    </xdr:to>
    <xdr:pic>
      <xdr:nvPicPr>
        <xdr:cNvPr id="54" name="Picture 917" descr="http://www.aafp.org/afp/2004/0615/afp20040615p2863-f1.gif"/>
        <xdr:cNvPicPr>
          <a:picLocks noChangeAspect="1" noChangeArrowheads="1"/>
        </xdr:cNvPicPr>
      </xdr:nvPicPr>
      <xdr:blipFill>
        <a:blip xmlns:r="http://schemas.openxmlformats.org/officeDocument/2006/relationships" r:embed="rId16"/>
        <a:srcRect/>
        <a:stretch>
          <a:fillRect/>
        </a:stretch>
      </xdr:blipFill>
      <xdr:spPr bwMode="auto">
        <a:xfrm>
          <a:off x="352425" y="7429500"/>
          <a:ext cx="2382" cy="623888"/>
        </a:xfrm>
        <a:prstGeom prst="rect">
          <a:avLst/>
        </a:prstGeom>
        <a:noFill/>
        <a:ln w="9525">
          <a:noFill/>
          <a:miter lim="800000"/>
          <a:headEnd/>
          <a:tailEnd/>
        </a:ln>
      </xdr:spPr>
    </xdr:pic>
    <xdr:clientData/>
  </xdr:twoCellAnchor>
  <xdr:twoCellAnchor editAs="oneCell">
    <xdr:from>
      <xdr:col>0</xdr:col>
      <xdr:colOff>0</xdr:colOff>
      <xdr:row>60</xdr:row>
      <xdr:rowOff>0</xdr:rowOff>
    </xdr:from>
    <xdr:to>
      <xdr:col>0</xdr:col>
      <xdr:colOff>2381</xdr:colOff>
      <xdr:row>61</xdr:row>
      <xdr:rowOff>223837</xdr:rowOff>
    </xdr:to>
    <xdr:pic>
      <xdr:nvPicPr>
        <xdr:cNvPr id="5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10401300"/>
          <a:ext cx="2382" cy="588169"/>
        </a:xfrm>
        <a:prstGeom prst="rect">
          <a:avLst/>
        </a:prstGeom>
        <a:noFill/>
        <a:ln w="9525">
          <a:noFill/>
          <a:miter lim="800000"/>
          <a:headEnd/>
          <a:tailEnd/>
        </a:ln>
      </xdr:spPr>
    </xdr:pic>
    <xdr:clientData/>
  </xdr:twoCellAnchor>
  <xdr:twoCellAnchor editAs="oneCell">
    <xdr:from>
      <xdr:col>0</xdr:col>
      <xdr:colOff>0</xdr:colOff>
      <xdr:row>60</xdr:row>
      <xdr:rowOff>0</xdr:rowOff>
    </xdr:from>
    <xdr:to>
      <xdr:col>0</xdr:col>
      <xdr:colOff>2381</xdr:colOff>
      <xdr:row>61</xdr:row>
      <xdr:rowOff>223837</xdr:rowOff>
    </xdr:to>
    <xdr:pic>
      <xdr:nvPicPr>
        <xdr:cNvPr id="5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10401300"/>
          <a:ext cx="2382" cy="588169"/>
        </a:xfrm>
        <a:prstGeom prst="rect">
          <a:avLst/>
        </a:prstGeom>
        <a:noFill/>
        <a:ln w="9525">
          <a:noFill/>
          <a:miter lim="800000"/>
          <a:headEnd/>
          <a:tailEnd/>
        </a:ln>
      </xdr:spPr>
    </xdr:pic>
    <xdr:clientData/>
  </xdr:twoCellAnchor>
  <xdr:twoCellAnchor editAs="oneCell">
    <xdr:from>
      <xdr:col>0</xdr:col>
      <xdr:colOff>0</xdr:colOff>
      <xdr:row>50</xdr:row>
      <xdr:rowOff>0</xdr:rowOff>
    </xdr:from>
    <xdr:to>
      <xdr:col>0</xdr:col>
      <xdr:colOff>0</xdr:colOff>
      <xdr:row>54</xdr:row>
      <xdr:rowOff>104775</xdr:rowOff>
    </xdr:to>
    <xdr:pic>
      <xdr:nvPicPr>
        <xdr:cNvPr id="5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8896350"/>
          <a:ext cx="2382" cy="1042988"/>
        </a:xfrm>
        <a:prstGeom prst="rect">
          <a:avLst/>
        </a:prstGeom>
        <a:noFill/>
        <a:ln w="9525">
          <a:noFill/>
          <a:miter lim="800000"/>
          <a:headEnd/>
          <a:tailEnd/>
        </a:ln>
      </xdr:spPr>
    </xdr:pic>
    <xdr:clientData/>
  </xdr:twoCellAnchor>
  <xdr:twoCellAnchor editAs="oneCell">
    <xdr:from>
      <xdr:col>0</xdr:col>
      <xdr:colOff>0</xdr:colOff>
      <xdr:row>56</xdr:row>
      <xdr:rowOff>0</xdr:rowOff>
    </xdr:from>
    <xdr:to>
      <xdr:col>0</xdr:col>
      <xdr:colOff>0</xdr:colOff>
      <xdr:row>58</xdr:row>
      <xdr:rowOff>109008</xdr:rowOff>
    </xdr:to>
    <xdr:pic>
      <xdr:nvPicPr>
        <xdr:cNvPr id="58"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9810750"/>
          <a:ext cx="2382" cy="585787"/>
        </a:xfrm>
        <a:prstGeom prst="rect">
          <a:avLst/>
        </a:prstGeom>
        <a:noFill/>
        <a:ln w="9525">
          <a:noFill/>
          <a:miter lim="800000"/>
          <a:headEnd/>
          <a:tailEnd/>
        </a:ln>
      </xdr:spPr>
    </xdr:pic>
    <xdr:clientData/>
  </xdr:twoCellAnchor>
  <xdr:twoCellAnchor editAs="oneCell">
    <xdr:from>
      <xdr:col>0</xdr:col>
      <xdr:colOff>0</xdr:colOff>
      <xdr:row>56</xdr:row>
      <xdr:rowOff>47625</xdr:rowOff>
    </xdr:from>
    <xdr:to>
      <xdr:col>0</xdr:col>
      <xdr:colOff>0</xdr:colOff>
      <xdr:row>58</xdr:row>
      <xdr:rowOff>156633</xdr:rowOff>
    </xdr:to>
    <xdr:pic>
      <xdr:nvPicPr>
        <xdr:cNvPr id="5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9858375"/>
          <a:ext cx="2382" cy="585787"/>
        </a:xfrm>
        <a:prstGeom prst="rect">
          <a:avLst/>
        </a:prstGeom>
        <a:noFill/>
        <a:ln w="9525">
          <a:noFill/>
          <a:miter lim="800000"/>
          <a:headEnd/>
          <a:tailEnd/>
        </a:ln>
      </xdr:spPr>
    </xdr:pic>
    <xdr:clientData/>
  </xdr:twoCellAnchor>
  <xdr:twoCellAnchor editAs="oneCell">
    <xdr:from>
      <xdr:col>0</xdr:col>
      <xdr:colOff>0</xdr:colOff>
      <xdr:row>50</xdr:row>
      <xdr:rowOff>0</xdr:rowOff>
    </xdr:from>
    <xdr:to>
      <xdr:col>0</xdr:col>
      <xdr:colOff>0</xdr:colOff>
      <xdr:row>52</xdr:row>
      <xdr:rowOff>114300</xdr:rowOff>
    </xdr:to>
    <xdr:pic>
      <xdr:nvPicPr>
        <xdr:cNvPr id="60"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9201150"/>
          <a:ext cx="2382" cy="585787"/>
        </a:xfrm>
        <a:prstGeom prst="rect">
          <a:avLst/>
        </a:prstGeom>
        <a:noFill/>
        <a:ln w="9525">
          <a:noFill/>
          <a:miter lim="800000"/>
          <a:headEnd/>
          <a:tailEnd/>
        </a:ln>
      </xdr:spPr>
    </xdr:pic>
    <xdr:clientData/>
  </xdr:twoCellAnchor>
  <xdr:twoCellAnchor editAs="oneCell">
    <xdr:from>
      <xdr:col>0</xdr:col>
      <xdr:colOff>0</xdr:colOff>
      <xdr:row>50</xdr:row>
      <xdr:rowOff>47625</xdr:rowOff>
    </xdr:from>
    <xdr:to>
      <xdr:col>0</xdr:col>
      <xdr:colOff>0</xdr:colOff>
      <xdr:row>52</xdr:row>
      <xdr:rowOff>161925</xdr:rowOff>
    </xdr:to>
    <xdr:pic>
      <xdr:nvPicPr>
        <xdr:cNvPr id="6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52425" y="9248775"/>
          <a:ext cx="2382" cy="581025"/>
        </a:xfrm>
        <a:prstGeom prst="rect">
          <a:avLst/>
        </a:prstGeom>
        <a:noFill/>
        <a:ln w="9525">
          <a:noFill/>
          <a:miter lim="800000"/>
          <a:headEnd/>
          <a:tailEnd/>
        </a:ln>
      </xdr:spPr>
    </xdr:pic>
    <xdr:clientData/>
  </xdr:twoCellAnchor>
  <xdr:twoCellAnchor editAs="oneCell">
    <xdr:from>
      <xdr:col>0</xdr:col>
      <xdr:colOff>47624</xdr:colOff>
      <xdr:row>0</xdr:row>
      <xdr:rowOff>0</xdr:rowOff>
    </xdr:from>
    <xdr:to>
      <xdr:col>0</xdr:col>
      <xdr:colOff>2350294</xdr:colOff>
      <xdr:row>0</xdr:row>
      <xdr:rowOff>789889</xdr:rowOff>
    </xdr:to>
    <xdr:pic>
      <xdr:nvPicPr>
        <xdr:cNvPr id="63" name="Picture 3"/>
        <xdr:cNvPicPr>
          <a:picLocks noChangeAspect="1" noChangeArrowheads="1"/>
        </xdr:cNvPicPr>
      </xdr:nvPicPr>
      <xdr:blipFill>
        <a:blip xmlns:r="http://schemas.openxmlformats.org/officeDocument/2006/relationships" r:embed="rId17" cstate="print"/>
        <a:srcRect r="48190"/>
        <a:stretch>
          <a:fillRect/>
        </a:stretch>
      </xdr:blipFill>
      <xdr:spPr bwMode="auto">
        <a:xfrm>
          <a:off x="654843" y="0"/>
          <a:ext cx="2302670" cy="789889"/>
        </a:xfrm>
        <a:prstGeom prst="rect">
          <a:avLst/>
        </a:prstGeom>
        <a:noFill/>
        <a:ln w="19050">
          <a:solidFill>
            <a:srgbClr val="0070C0"/>
          </a:solidFill>
          <a:miter lim="800000"/>
          <a:headEnd/>
          <a:tailEnd/>
        </a:ln>
      </xdr:spPr>
    </xdr:pic>
    <xdr:clientData/>
  </xdr:twoCellAnchor>
  <xdr:twoCellAnchor editAs="oneCell">
    <xdr:from>
      <xdr:col>8</xdr:col>
      <xdr:colOff>221457</xdr:colOff>
      <xdr:row>61</xdr:row>
      <xdr:rowOff>0</xdr:rowOff>
    </xdr:from>
    <xdr:to>
      <xdr:col>8</xdr:col>
      <xdr:colOff>221457</xdr:colOff>
      <xdr:row>62</xdr:row>
      <xdr:rowOff>34132</xdr:rowOff>
    </xdr:to>
    <xdr:pic>
      <xdr:nvPicPr>
        <xdr:cNvPr id="6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831057" y="11782425"/>
          <a:ext cx="0" cy="1052513"/>
        </a:xfrm>
        <a:prstGeom prst="rect">
          <a:avLst/>
        </a:prstGeom>
        <a:noFill/>
        <a:ln w="9525">
          <a:noFill/>
          <a:miter lim="800000"/>
          <a:headEnd/>
          <a:tailEnd/>
        </a:ln>
      </xdr:spPr>
    </xdr:pic>
    <xdr:clientData/>
  </xdr:twoCellAnchor>
  <xdr:twoCellAnchor editAs="oneCell">
    <xdr:from>
      <xdr:col>0</xdr:col>
      <xdr:colOff>0</xdr:colOff>
      <xdr:row>60</xdr:row>
      <xdr:rowOff>0</xdr:rowOff>
    </xdr:from>
    <xdr:to>
      <xdr:col>0</xdr:col>
      <xdr:colOff>2381</xdr:colOff>
      <xdr:row>61</xdr:row>
      <xdr:rowOff>223837</xdr:rowOff>
    </xdr:to>
    <xdr:pic>
      <xdr:nvPicPr>
        <xdr:cNvPr id="6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609600" y="10406063"/>
          <a:ext cx="0" cy="592931"/>
        </a:xfrm>
        <a:prstGeom prst="rect">
          <a:avLst/>
        </a:prstGeom>
        <a:noFill/>
        <a:ln w="9525">
          <a:noFill/>
          <a:miter lim="800000"/>
          <a:headEnd/>
          <a:tailEnd/>
        </a:ln>
      </xdr:spPr>
    </xdr:pic>
    <xdr:clientData/>
  </xdr:twoCellAnchor>
  <xdr:twoCellAnchor editAs="oneCell">
    <xdr:from>
      <xdr:col>0</xdr:col>
      <xdr:colOff>0</xdr:colOff>
      <xdr:row>60</xdr:row>
      <xdr:rowOff>0</xdr:rowOff>
    </xdr:from>
    <xdr:to>
      <xdr:col>0</xdr:col>
      <xdr:colOff>2381</xdr:colOff>
      <xdr:row>61</xdr:row>
      <xdr:rowOff>223837</xdr:rowOff>
    </xdr:to>
    <xdr:pic>
      <xdr:nvPicPr>
        <xdr:cNvPr id="6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609600" y="10406063"/>
          <a:ext cx="0" cy="592931"/>
        </a:xfrm>
        <a:prstGeom prst="rect">
          <a:avLst/>
        </a:prstGeom>
        <a:noFill/>
        <a:ln w="9525">
          <a:noFill/>
          <a:miter lim="800000"/>
          <a:headEnd/>
          <a:tailEnd/>
        </a:ln>
      </xdr:spPr>
    </xdr:pic>
    <xdr:clientData/>
  </xdr:twoCellAnchor>
  <xdr:twoCellAnchor>
    <xdr:from>
      <xdr:col>1</xdr:col>
      <xdr:colOff>797719</xdr:colOff>
      <xdr:row>5</xdr:row>
      <xdr:rowOff>23813</xdr:rowOff>
    </xdr:from>
    <xdr:to>
      <xdr:col>1</xdr:col>
      <xdr:colOff>797721</xdr:colOff>
      <xdr:row>6</xdr:row>
      <xdr:rowOff>11906</xdr:rowOff>
    </xdr:to>
    <xdr:cxnSp macro="">
      <xdr:nvCxnSpPr>
        <xdr:cNvPr id="66" name="Straight Arrow Connector 65"/>
        <xdr:cNvCxnSpPr/>
      </xdr:nvCxnSpPr>
      <xdr:spPr>
        <a:xfrm flipH="1">
          <a:off x="3798094" y="2893219"/>
          <a:ext cx="2" cy="333375"/>
        </a:xfrm>
        <a:prstGeom prst="straightConnector1">
          <a:avLst/>
        </a:prstGeom>
        <a:ln w="57150">
          <a:solidFill>
            <a:schemeClr val="accent3">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1493127</xdr:colOff>
      <xdr:row>4</xdr:row>
      <xdr:rowOff>107155</xdr:rowOff>
    </xdr:from>
    <xdr:to>
      <xdr:col>4</xdr:col>
      <xdr:colOff>1095375</xdr:colOff>
      <xdr:row>5</xdr:row>
      <xdr:rowOff>332392</xdr:rowOff>
    </xdr:to>
    <xdr:sp macro="" textlink="">
      <xdr:nvSpPr>
        <xdr:cNvPr id="73" name="Curved Down Arrow 72"/>
        <xdr:cNvSpPr/>
      </xdr:nvSpPr>
      <xdr:spPr>
        <a:xfrm>
          <a:off x="4493502" y="2690811"/>
          <a:ext cx="4138529" cy="510987"/>
        </a:xfrm>
        <a:prstGeom prst="curvedDown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1188244</xdr:colOff>
      <xdr:row>4</xdr:row>
      <xdr:rowOff>273844</xdr:rowOff>
    </xdr:from>
    <xdr:to>
      <xdr:col>5</xdr:col>
      <xdr:colOff>1190625</xdr:colOff>
      <xdr:row>5</xdr:row>
      <xdr:rowOff>330994</xdr:rowOff>
    </xdr:to>
    <xdr:sp macro="" textlink="">
      <xdr:nvSpPr>
        <xdr:cNvPr id="74" name="Curved Down Arrow 73"/>
        <xdr:cNvSpPr/>
      </xdr:nvSpPr>
      <xdr:spPr>
        <a:xfrm>
          <a:off x="8724900" y="2857500"/>
          <a:ext cx="1883569" cy="342900"/>
        </a:xfrm>
        <a:prstGeom prst="curvedDown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xdr:col>
      <xdr:colOff>15479</xdr:colOff>
      <xdr:row>3</xdr:row>
      <xdr:rowOff>84537</xdr:rowOff>
    </xdr:from>
    <xdr:to>
      <xdr:col>2</xdr:col>
      <xdr:colOff>190500</xdr:colOff>
      <xdr:row>4</xdr:row>
      <xdr:rowOff>238131</xdr:rowOff>
    </xdr:to>
    <xdr:sp macro="" textlink="">
      <xdr:nvSpPr>
        <xdr:cNvPr id="75" name="Curved Down Arrow 74"/>
        <xdr:cNvSpPr/>
      </xdr:nvSpPr>
      <xdr:spPr>
        <a:xfrm rot="5400000">
          <a:off x="4479130" y="2478886"/>
          <a:ext cx="510781" cy="175021"/>
        </a:xfrm>
        <a:prstGeom prst="curvedDown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1843088</xdr:colOff>
      <xdr:row>10</xdr:row>
      <xdr:rowOff>80963</xdr:rowOff>
    </xdr:from>
    <xdr:to>
      <xdr:col>4</xdr:col>
      <xdr:colOff>1843090</xdr:colOff>
      <xdr:row>11</xdr:row>
      <xdr:rowOff>176213</xdr:rowOff>
    </xdr:to>
    <xdr:cxnSp macro="">
      <xdr:nvCxnSpPr>
        <xdr:cNvPr id="77" name="Straight Arrow Connector 76"/>
        <xdr:cNvCxnSpPr/>
      </xdr:nvCxnSpPr>
      <xdr:spPr>
        <a:xfrm flipH="1">
          <a:off x="9379744" y="4950619"/>
          <a:ext cx="2" cy="333375"/>
        </a:xfrm>
        <a:prstGeom prst="straightConnector1">
          <a:avLst/>
        </a:prstGeom>
        <a:ln w="57150">
          <a:solidFill>
            <a:schemeClr val="accent3">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23812</xdr:colOff>
      <xdr:row>10</xdr:row>
      <xdr:rowOff>59531</xdr:rowOff>
    </xdr:from>
    <xdr:to>
      <xdr:col>10</xdr:col>
      <xdr:colOff>154781</xdr:colOff>
      <xdr:row>15</xdr:row>
      <xdr:rowOff>95250</xdr:rowOff>
    </xdr:to>
    <xdr:sp macro="" textlink="">
      <xdr:nvSpPr>
        <xdr:cNvPr id="78" name="Bent-Up Arrow 77"/>
        <xdr:cNvSpPr/>
      </xdr:nvSpPr>
      <xdr:spPr>
        <a:xfrm>
          <a:off x="13573125" y="4929187"/>
          <a:ext cx="1952625" cy="1226344"/>
        </a:xfrm>
        <a:prstGeom prst="bentUpArrow">
          <a:avLst>
            <a:gd name="adj1" fmla="val 5583"/>
            <a:gd name="adj2" fmla="val 13835"/>
            <a:gd name="adj3" fmla="val 25000"/>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38100</xdr:rowOff>
    </xdr:from>
    <xdr:to>
      <xdr:col>0</xdr:col>
      <xdr:colOff>0</xdr:colOff>
      <xdr:row>32</xdr:row>
      <xdr:rowOff>33339</xdr:rowOff>
    </xdr:to>
    <xdr:pic>
      <xdr:nvPicPr>
        <xdr:cNvPr id="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5800725"/>
          <a:ext cx="2381" cy="585787"/>
        </a:xfrm>
        <a:prstGeom prst="rect">
          <a:avLst/>
        </a:prstGeom>
        <a:noFill/>
        <a:ln w="9525">
          <a:noFill/>
          <a:miter lim="800000"/>
          <a:headEnd/>
          <a:tailEnd/>
        </a:ln>
      </xdr:spPr>
    </xdr:pic>
    <xdr:clientData/>
  </xdr:twoCellAnchor>
  <xdr:twoCellAnchor editAs="oneCell">
    <xdr:from>
      <xdr:col>0</xdr:col>
      <xdr:colOff>923925</xdr:colOff>
      <xdr:row>5</xdr:row>
      <xdr:rowOff>0</xdr:rowOff>
    </xdr:from>
    <xdr:to>
      <xdr:col>0</xdr:col>
      <xdr:colOff>923925</xdr:colOff>
      <xdr:row>6</xdr:row>
      <xdr:rowOff>297656</xdr:rowOff>
    </xdr:to>
    <xdr:pic>
      <xdr:nvPicPr>
        <xdr:cNvPr id="4"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104900" y="2781300"/>
          <a:ext cx="0" cy="969169"/>
        </a:xfrm>
        <a:prstGeom prst="rect">
          <a:avLst/>
        </a:prstGeom>
        <a:noFill/>
        <a:ln w="9525">
          <a:noFill/>
          <a:miter lim="800000"/>
          <a:headEnd/>
          <a:tailEnd/>
        </a:ln>
      </xdr:spPr>
    </xdr:pic>
    <xdr:clientData/>
  </xdr:twoCellAnchor>
  <xdr:twoCellAnchor editAs="oneCell">
    <xdr:from>
      <xdr:col>0</xdr:col>
      <xdr:colOff>192882</xdr:colOff>
      <xdr:row>58</xdr:row>
      <xdr:rowOff>428625</xdr:rowOff>
    </xdr:from>
    <xdr:to>
      <xdr:col>0</xdr:col>
      <xdr:colOff>192882</xdr:colOff>
      <xdr:row>63</xdr:row>
      <xdr:rowOff>104775</xdr:rowOff>
    </xdr:to>
    <xdr:pic>
      <xdr:nvPicPr>
        <xdr:cNvPr id="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373857" y="9210675"/>
          <a:ext cx="0" cy="1040607"/>
        </a:xfrm>
        <a:prstGeom prst="rect">
          <a:avLst/>
        </a:prstGeom>
        <a:noFill/>
        <a:ln w="9525">
          <a:noFill/>
          <a:miter lim="800000"/>
          <a:headEnd/>
          <a:tailEnd/>
        </a:ln>
      </xdr:spPr>
    </xdr:pic>
    <xdr:clientData/>
  </xdr:twoCellAnchor>
  <xdr:twoCellAnchor editAs="oneCell">
    <xdr:from>
      <xdr:col>0</xdr:col>
      <xdr:colOff>0</xdr:colOff>
      <xdr:row>16</xdr:row>
      <xdr:rowOff>38100</xdr:rowOff>
    </xdr:from>
    <xdr:to>
      <xdr:col>0</xdr:col>
      <xdr:colOff>0</xdr:colOff>
      <xdr:row>18</xdr:row>
      <xdr:rowOff>4762</xdr:rowOff>
    </xdr:to>
    <xdr:pic>
      <xdr:nvPicPr>
        <xdr:cNvPr id="6" name="rg_hi" descr="http://t2.gstatic.com/images?q=tbn:ANd9GcQvnUfzO0L-ENvncyg5_OVF_7trtgItE8yJQ1VAp3ssYLuN089qIQ"/>
        <xdr:cNvPicPr>
          <a:picLocks noChangeAspect="1" noChangeArrowheads="1"/>
        </xdr:cNvPicPr>
      </xdr:nvPicPr>
      <xdr:blipFill>
        <a:blip xmlns:r="http://schemas.openxmlformats.org/officeDocument/2006/relationships" r:embed="rId3"/>
        <a:srcRect/>
        <a:stretch>
          <a:fillRect/>
        </a:stretch>
      </xdr:blipFill>
      <xdr:spPr bwMode="auto">
        <a:xfrm>
          <a:off x="180975" y="4848225"/>
          <a:ext cx="2381" cy="561975"/>
        </a:xfrm>
        <a:prstGeom prst="rect">
          <a:avLst/>
        </a:prstGeom>
        <a:noFill/>
        <a:ln w="9525">
          <a:noFill/>
          <a:miter lim="800000"/>
          <a:headEnd/>
          <a:tailEnd/>
        </a:ln>
      </xdr:spPr>
    </xdr:pic>
    <xdr:clientData/>
  </xdr:twoCellAnchor>
  <xdr:twoCellAnchor editAs="oneCell">
    <xdr:from>
      <xdr:col>0</xdr:col>
      <xdr:colOff>923925</xdr:colOff>
      <xdr:row>5</xdr:row>
      <xdr:rowOff>19050</xdr:rowOff>
    </xdr:from>
    <xdr:to>
      <xdr:col>0</xdr:col>
      <xdr:colOff>923925</xdr:colOff>
      <xdr:row>6</xdr:row>
      <xdr:rowOff>314325</xdr:rowOff>
    </xdr:to>
    <xdr:pic>
      <xdr:nvPicPr>
        <xdr:cNvPr id="7"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104900" y="2800350"/>
          <a:ext cx="0" cy="966788"/>
        </a:xfrm>
        <a:prstGeom prst="rect">
          <a:avLst/>
        </a:prstGeom>
        <a:noFill/>
        <a:ln w="9525">
          <a:noFill/>
          <a:miter lim="800000"/>
          <a:headEnd/>
          <a:tailEnd/>
        </a:ln>
      </xdr:spPr>
    </xdr:pic>
    <xdr:clientData/>
  </xdr:twoCellAnchor>
  <xdr:twoCellAnchor editAs="oneCell">
    <xdr:from>
      <xdr:col>0</xdr:col>
      <xdr:colOff>0</xdr:colOff>
      <xdr:row>16</xdr:row>
      <xdr:rowOff>0</xdr:rowOff>
    </xdr:from>
    <xdr:to>
      <xdr:col>0</xdr:col>
      <xdr:colOff>0</xdr:colOff>
      <xdr:row>18</xdr:row>
      <xdr:rowOff>52387</xdr:rowOff>
    </xdr:to>
    <xdr:pic>
      <xdr:nvPicPr>
        <xdr:cNvPr id="8" name="il_fi" descr="http://www.francescomorante.it/images/315b1.jpg"/>
        <xdr:cNvPicPr>
          <a:picLocks noChangeAspect="1" noChangeArrowheads="1"/>
        </xdr:cNvPicPr>
      </xdr:nvPicPr>
      <xdr:blipFill>
        <a:blip xmlns:r="http://schemas.openxmlformats.org/officeDocument/2006/relationships" r:embed="rId4"/>
        <a:srcRect/>
        <a:stretch>
          <a:fillRect/>
        </a:stretch>
      </xdr:blipFill>
      <xdr:spPr bwMode="auto">
        <a:xfrm>
          <a:off x="180975" y="4810125"/>
          <a:ext cx="2381" cy="647700"/>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50</xdr:row>
      <xdr:rowOff>292894</xdr:rowOff>
    </xdr:to>
    <xdr:pic>
      <xdr:nvPicPr>
        <xdr:cNvPr id="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6819900"/>
          <a:ext cx="2381" cy="590550"/>
        </a:xfrm>
        <a:prstGeom prst="rect">
          <a:avLst/>
        </a:prstGeom>
        <a:noFill/>
        <a:ln w="9525">
          <a:noFill/>
          <a:miter lim="800000"/>
          <a:headEnd/>
          <a:tailEnd/>
        </a:ln>
      </xdr:spPr>
    </xdr:pic>
    <xdr:clientData/>
  </xdr:twoCellAnchor>
  <xdr:twoCellAnchor editAs="oneCell">
    <xdr:from>
      <xdr:col>0</xdr:col>
      <xdr:colOff>0</xdr:colOff>
      <xdr:row>30</xdr:row>
      <xdr:rowOff>666750</xdr:rowOff>
    </xdr:from>
    <xdr:to>
      <xdr:col>0</xdr:col>
      <xdr:colOff>0</xdr:colOff>
      <xdr:row>33</xdr:row>
      <xdr:rowOff>78583</xdr:rowOff>
    </xdr:to>
    <xdr:pic>
      <xdr:nvPicPr>
        <xdr:cNvPr id="10"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6000750"/>
          <a:ext cx="2381" cy="671512"/>
        </a:xfrm>
        <a:prstGeom prst="rect">
          <a:avLst/>
        </a:prstGeom>
        <a:noFill/>
        <a:ln w="9525">
          <a:noFill/>
          <a:miter lim="800000"/>
          <a:headEnd/>
          <a:tailEnd/>
        </a:ln>
      </xdr:spPr>
    </xdr:pic>
    <xdr:clientData/>
  </xdr:twoCellAnchor>
  <xdr:twoCellAnchor editAs="oneCell">
    <xdr:from>
      <xdr:col>0</xdr:col>
      <xdr:colOff>0</xdr:colOff>
      <xdr:row>48</xdr:row>
      <xdr:rowOff>38100</xdr:rowOff>
    </xdr:from>
    <xdr:to>
      <xdr:col>0</xdr:col>
      <xdr:colOff>0</xdr:colOff>
      <xdr:row>50</xdr:row>
      <xdr:rowOff>33337</xdr:rowOff>
    </xdr:to>
    <xdr:pic>
      <xdr:nvPicPr>
        <xdr:cNvPr id="1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6581775"/>
          <a:ext cx="2381" cy="590550"/>
        </a:xfrm>
        <a:prstGeom prst="rect">
          <a:avLst/>
        </a:prstGeom>
        <a:noFill/>
        <a:ln w="9525">
          <a:noFill/>
          <a:miter lim="800000"/>
          <a:headEnd/>
          <a:tailEnd/>
        </a:ln>
      </xdr:spPr>
    </xdr:pic>
    <xdr:clientData/>
  </xdr:twoCellAnchor>
  <xdr:twoCellAnchor editAs="oneCell">
    <xdr:from>
      <xdr:col>0</xdr:col>
      <xdr:colOff>0</xdr:colOff>
      <xdr:row>30</xdr:row>
      <xdr:rowOff>666750</xdr:rowOff>
    </xdr:from>
    <xdr:to>
      <xdr:col>0</xdr:col>
      <xdr:colOff>0</xdr:colOff>
      <xdr:row>33</xdr:row>
      <xdr:rowOff>78583</xdr:rowOff>
    </xdr:to>
    <xdr:pic>
      <xdr:nvPicPr>
        <xdr:cNvPr id="12"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6000750"/>
          <a:ext cx="2381" cy="671512"/>
        </a:xfrm>
        <a:prstGeom prst="rect">
          <a:avLst/>
        </a:prstGeom>
        <a:noFill/>
        <a:ln w="9525">
          <a:noFill/>
          <a:miter lim="800000"/>
          <a:headEnd/>
          <a:tailEnd/>
        </a:ln>
      </xdr:spPr>
    </xdr:pic>
    <xdr:clientData/>
  </xdr:twoCellAnchor>
  <xdr:twoCellAnchor editAs="oneCell">
    <xdr:from>
      <xdr:col>0</xdr:col>
      <xdr:colOff>0</xdr:colOff>
      <xdr:row>47</xdr:row>
      <xdr:rowOff>38100</xdr:rowOff>
    </xdr:from>
    <xdr:to>
      <xdr:col>0</xdr:col>
      <xdr:colOff>0</xdr:colOff>
      <xdr:row>49</xdr:row>
      <xdr:rowOff>21432</xdr:rowOff>
    </xdr:to>
    <xdr:pic>
      <xdr:nvPicPr>
        <xdr:cNvPr id="1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6038850"/>
          <a:ext cx="2381" cy="585787"/>
        </a:xfrm>
        <a:prstGeom prst="rect">
          <a:avLst/>
        </a:prstGeom>
        <a:noFill/>
        <a:ln w="9525">
          <a:noFill/>
          <a:miter lim="800000"/>
          <a:headEnd/>
          <a:tailEnd/>
        </a:ln>
      </xdr:spPr>
    </xdr:pic>
    <xdr:clientData/>
  </xdr:twoCellAnchor>
  <xdr:twoCellAnchor editAs="oneCell">
    <xdr:from>
      <xdr:col>0</xdr:col>
      <xdr:colOff>0</xdr:colOff>
      <xdr:row>30</xdr:row>
      <xdr:rowOff>666750</xdr:rowOff>
    </xdr:from>
    <xdr:to>
      <xdr:col>0</xdr:col>
      <xdr:colOff>0</xdr:colOff>
      <xdr:row>33</xdr:row>
      <xdr:rowOff>78583</xdr:rowOff>
    </xdr:to>
    <xdr:pic>
      <xdr:nvPicPr>
        <xdr:cNvPr id="14"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6000750"/>
          <a:ext cx="2381" cy="671512"/>
        </a:xfrm>
        <a:prstGeom prst="rect">
          <a:avLst/>
        </a:prstGeom>
        <a:noFill/>
        <a:ln w="9525">
          <a:noFill/>
          <a:miter lim="800000"/>
          <a:headEnd/>
          <a:tailEnd/>
        </a:ln>
      </xdr:spPr>
    </xdr:pic>
    <xdr:clientData/>
  </xdr:twoCellAnchor>
  <xdr:twoCellAnchor editAs="oneCell">
    <xdr:from>
      <xdr:col>0</xdr:col>
      <xdr:colOff>0</xdr:colOff>
      <xdr:row>30</xdr:row>
      <xdr:rowOff>666750</xdr:rowOff>
    </xdr:from>
    <xdr:to>
      <xdr:col>0</xdr:col>
      <xdr:colOff>0</xdr:colOff>
      <xdr:row>33</xdr:row>
      <xdr:rowOff>78583</xdr:rowOff>
    </xdr:to>
    <xdr:pic>
      <xdr:nvPicPr>
        <xdr:cNvPr id="1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6000750"/>
          <a:ext cx="2381" cy="671512"/>
        </a:xfrm>
        <a:prstGeom prst="rect">
          <a:avLst/>
        </a:prstGeom>
        <a:noFill/>
        <a:ln w="9525">
          <a:noFill/>
          <a:miter lim="800000"/>
          <a:headEnd/>
          <a:tailEnd/>
        </a:ln>
      </xdr:spPr>
    </xdr:pic>
    <xdr:clientData/>
  </xdr:twoCellAnchor>
  <xdr:twoCellAnchor editAs="oneCell">
    <xdr:from>
      <xdr:col>0</xdr:col>
      <xdr:colOff>0</xdr:colOff>
      <xdr:row>47</xdr:row>
      <xdr:rowOff>666750</xdr:rowOff>
    </xdr:from>
    <xdr:to>
      <xdr:col>0</xdr:col>
      <xdr:colOff>0</xdr:colOff>
      <xdr:row>50</xdr:row>
      <xdr:rowOff>76201</xdr:rowOff>
    </xdr:to>
    <xdr:pic>
      <xdr:nvPicPr>
        <xdr:cNvPr id="1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6305550"/>
          <a:ext cx="2381" cy="671512"/>
        </a:xfrm>
        <a:prstGeom prst="rect">
          <a:avLst/>
        </a:prstGeom>
        <a:noFill/>
        <a:ln w="9525">
          <a:noFill/>
          <a:miter lim="800000"/>
          <a:headEnd/>
          <a:tailEnd/>
        </a:ln>
      </xdr:spPr>
    </xdr:pic>
    <xdr:clientData/>
  </xdr:twoCellAnchor>
  <xdr:twoCellAnchor editAs="oneCell">
    <xdr:from>
      <xdr:col>0</xdr:col>
      <xdr:colOff>0</xdr:colOff>
      <xdr:row>47</xdr:row>
      <xdr:rowOff>666750</xdr:rowOff>
    </xdr:from>
    <xdr:to>
      <xdr:col>0</xdr:col>
      <xdr:colOff>0</xdr:colOff>
      <xdr:row>50</xdr:row>
      <xdr:rowOff>76201</xdr:rowOff>
    </xdr:to>
    <xdr:pic>
      <xdr:nvPicPr>
        <xdr:cNvPr id="1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6305550"/>
          <a:ext cx="2381" cy="671512"/>
        </a:xfrm>
        <a:prstGeom prst="rect">
          <a:avLst/>
        </a:prstGeom>
        <a:noFill/>
        <a:ln w="9525">
          <a:noFill/>
          <a:miter lim="800000"/>
          <a:headEnd/>
          <a:tailEnd/>
        </a:ln>
      </xdr:spPr>
    </xdr:pic>
    <xdr:clientData/>
  </xdr:twoCellAnchor>
  <xdr:twoCellAnchor editAs="oneCell">
    <xdr:from>
      <xdr:col>0</xdr:col>
      <xdr:colOff>0</xdr:colOff>
      <xdr:row>48</xdr:row>
      <xdr:rowOff>0</xdr:rowOff>
    </xdr:from>
    <xdr:to>
      <xdr:col>0</xdr:col>
      <xdr:colOff>0</xdr:colOff>
      <xdr:row>49</xdr:row>
      <xdr:rowOff>292893</xdr:rowOff>
    </xdr:to>
    <xdr:pic>
      <xdr:nvPicPr>
        <xdr:cNvPr id="18"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6343650"/>
          <a:ext cx="2381" cy="590550"/>
        </a:xfrm>
        <a:prstGeom prst="rect">
          <a:avLst/>
        </a:prstGeom>
        <a:noFill/>
        <a:ln w="9525">
          <a:noFill/>
          <a:miter lim="800000"/>
          <a:headEnd/>
          <a:tailEnd/>
        </a:ln>
      </xdr:spPr>
    </xdr:pic>
    <xdr:clientData/>
  </xdr:twoCellAnchor>
  <xdr:twoCellAnchor editAs="oneCell">
    <xdr:from>
      <xdr:col>0</xdr:col>
      <xdr:colOff>0</xdr:colOff>
      <xdr:row>47</xdr:row>
      <xdr:rowOff>666750</xdr:rowOff>
    </xdr:from>
    <xdr:to>
      <xdr:col>0</xdr:col>
      <xdr:colOff>0</xdr:colOff>
      <xdr:row>50</xdr:row>
      <xdr:rowOff>76201</xdr:rowOff>
    </xdr:to>
    <xdr:pic>
      <xdr:nvPicPr>
        <xdr:cNvPr id="19"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6305550"/>
          <a:ext cx="2381" cy="671512"/>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50</xdr:row>
      <xdr:rowOff>292894</xdr:rowOff>
    </xdr:to>
    <xdr:pic>
      <xdr:nvPicPr>
        <xdr:cNvPr id="20"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7296150"/>
          <a:ext cx="2381" cy="590550"/>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50</xdr:row>
      <xdr:rowOff>292894</xdr:rowOff>
    </xdr:to>
    <xdr:pic>
      <xdr:nvPicPr>
        <xdr:cNvPr id="2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7058025"/>
          <a:ext cx="2381" cy="590550"/>
        </a:xfrm>
        <a:prstGeom prst="rect">
          <a:avLst/>
        </a:prstGeom>
        <a:noFill/>
        <a:ln w="9525">
          <a:noFill/>
          <a:miter lim="800000"/>
          <a:headEnd/>
          <a:tailEnd/>
        </a:ln>
      </xdr:spPr>
    </xdr:pic>
    <xdr:clientData/>
  </xdr:twoCellAnchor>
  <xdr:twoCellAnchor editAs="oneCell">
    <xdr:from>
      <xdr:col>0</xdr:col>
      <xdr:colOff>0</xdr:colOff>
      <xdr:row>50</xdr:row>
      <xdr:rowOff>0</xdr:rowOff>
    </xdr:from>
    <xdr:to>
      <xdr:col>0</xdr:col>
      <xdr:colOff>0</xdr:colOff>
      <xdr:row>51</xdr:row>
      <xdr:rowOff>292894</xdr:rowOff>
    </xdr:to>
    <xdr:pic>
      <xdr:nvPicPr>
        <xdr:cNvPr id="2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7781925"/>
          <a:ext cx="2381" cy="590550"/>
        </a:xfrm>
        <a:prstGeom prst="rect">
          <a:avLst/>
        </a:prstGeom>
        <a:noFill/>
        <a:ln w="9525">
          <a:noFill/>
          <a:miter lim="800000"/>
          <a:headEnd/>
          <a:tailEnd/>
        </a:ln>
      </xdr:spPr>
    </xdr:pic>
    <xdr:clientData/>
  </xdr:twoCellAnchor>
  <xdr:twoCellAnchor editAs="oneCell">
    <xdr:from>
      <xdr:col>0</xdr:col>
      <xdr:colOff>0</xdr:colOff>
      <xdr:row>49</xdr:row>
      <xdr:rowOff>47625</xdr:rowOff>
    </xdr:from>
    <xdr:to>
      <xdr:col>0</xdr:col>
      <xdr:colOff>0</xdr:colOff>
      <xdr:row>51</xdr:row>
      <xdr:rowOff>42863</xdr:rowOff>
    </xdr:to>
    <xdr:pic>
      <xdr:nvPicPr>
        <xdr:cNvPr id="2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7543800"/>
          <a:ext cx="2381" cy="590550"/>
        </a:xfrm>
        <a:prstGeom prst="rect">
          <a:avLst/>
        </a:prstGeom>
        <a:noFill/>
        <a:ln w="9525">
          <a:noFill/>
          <a:miter lim="800000"/>
          <a:headEnd/>
          <a:tailEnd/>
        </a:ln>
      </xdr:spPr>
    </xdr:pic>
    <xdr:clientData/>
  </xdr:twoCellAnchor>
  <xdr:twoCellAnchor editAs="oneCell">
    <xdr:from>
      <xdr:col>0</xdr:col>
      <xdr:colOff>0</xdr:colOff>
      <xdr:row>50</xdr:row>
      <xdr:rowOff>0</xdr:rowOff>
    </xdr:from>
    <xdr:to>
      <xdr:col>0</xdr:col>
      <xdr:colOff>0</xdr:colOff>
      <xdr:row>52</xdr:row>
      <xdr:rowOff>128588</xdr:rowOff>
    </xdr:to>
    <xdr:pic>
      <xdr:nvPicPr>
        <xdr:cNvPr id="24" name="il_fi" descr="http://1.bp.blogspot.com/_EibTHldYDRU/THYd9ETXMjI/AAAAAAAAAfw/n2GSkA0-gw8/s1600/1.jpg"/>
        <xdr:cNvPicPr>
          <a:picLocks noChangeAspect="1" noChangeArrowheads="1"/>
        </xdr:cNvPicPr>
      </xdr:nvPicPr>
      <xdr:blipFill>
        <a:blip xmlns:r="http://schemas.openxmlformats.org/officeDocument/2006/relationships" r:embed="rId6"/>
        <a:srcRect/>
        <a:stretch>
          <a:fillRect/>
        </a:stretch>
      </xdr:blipFill>
      <xdr:spPr bwMode="auto">
        <a:xfrm>
          <a:off x="180975" y="7743825"/>
          <a:ext cx="2381" cy="723900"/>
        </a:xfrm>
        <a:prstGeom prst="rect">
          <a:avLst/>
        </a:prstGeom>
        <a:noFill/>
        <a:ln w="9525">
          <a:noFill/>
          <a:miter lim="800000"/>
          <a:headEnd/>
          <a:tailEnd/>
        </a:ln>
      </xdr:spPr>
    </xdr:pic>
    <xdr:clientData/>
  </xdr:twoCellAnchor>
  <xdr:twoCellAnchor editAs="oneCell">
    <xdr:from>
      <xdr:col>0</xdr:col>
      <xdr:colOff>0</xdr:colOff>
      <xdr:row>19</xdr:row>
      <xdr:rowOff>47625</xdr:rowOff>
    </xdr:from>
    <xdr:to>
      <xdr:col>0</xdr:col>
      <xdr:colOff>0</xdr:colOff>
      <xdr:row>21</xdr:row>
      <xdr:rowOff>42863</xdr:rowOff>
    </xdr:to>
    <xdr:pic>
      <xdr:nvPicPr>
        <xdr:cNvPr id="2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5095875"/>
          <a:ext cx="2381" cy="590550"/>
        </a:xfrm>
        <a:prstGeom prst="rect">
          <a:avLst/>
        </a:prstGeom>
        <a:noFill/>
        <a:ln w="9525">
          <a:noFill/>
          <a:miter lim="800000"/>
          <a:headEnd/>
          <a:tailEnd/>
        </a:ln>
      </xdr:spPr>
    </xdr:pic>
    <xdr:clientData/>
  </xdr:twoCellAnchor>
  <xdr:twoCellAnchor editAs="oneCell">
    <xdr:from>
      <xdr:col>0</xdr:col>
      <xdr:colOff>0</xdr:colOff>
      <xdr:row>19</xdr:row>
      <xdr:rowOff>38100</xdr:rowOff>
    </xdr:from>
    <xdr:to>
      <xdr:col>0</xdr:col>
      <xdr:colOff>0</xdr:colOff>
      <xdr:row>21</xdr:row>
      <xdr:rowOff>33338</xdr:rowOff>
    </xdr:to>
    <xdr:pic>
      <xdr:nvPicPr>
        <xdr:cNvPr id="2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5086350"/>
          <a:ext cx="2381" cy="590550"/>
        </a:xfrm>
        <a:prstGeom prst="rect">
          <a:avLst/>
        </a:prstGeom>
        <a:noFill/>
        <a:ln w="9525">
          <a:noFill/>
          <a:miter lim="800000"/>
          <a:headEnd/>
          <a:tailEnd/>
        </a:ln>
      </xdr:spPr>
    </xdr:pic>
    <xdr:clientData/>
  </xdr:twoCellAnchor>
  <xdr:twoCellAnchor editAs="oneCell">
    <xdr:from>
      <xdr:col>0</xdr:col>
      <xdr:colOff>0</xdr:colOff>
      <xdr:row>30</xdr:row>
      <xdr:rowOff>57150</xdr:rowOff>
    </xdr:from>
    <xdr:to>
      <xdr:col>0</xdr:col>
      <xdr:colOff>0</xdr:colOff>
      <xdr:row>32</xdr:row>
      <xdr:rowOff>23814</xdr:rowOff>
    </xdr:to>
    <xdr:pic>
      <xdr:nvPicPr>
        <xdr:cNvPr id="27" name="il_fi" descr="http://ecochildsplay.com/wp-content/uploads/2008/08/18088.jpg"/>
        <xdr:cNvPicPr>
          <a:picLocks noChangeAspect="1" noChangeArrowheads="1"/>
        </xdr:cNvPicPr>
      </xdr:nvPicPr>
      <xdr:blipFill>
        <a:blip xmlns:r="http://schemas.openxmlformats.org/officeDocument/2006/relationships" r:embed="rId7"/>
        <a:srcRect/>
        <a:stretch>
          <a:fillRect/>
        </a:stretch>
      </xdr:blipFill>
      <xdr:spPr bwMode="auto">
        <a:xfrm>
          <a:off x="180975" y="5819775"/>
          <a:ext cx="2381" cy="557212"/>
        </a:xfrm>
        <a:prstGeom prst="rect">
          <a:avLst/>
        </a:prstGeom>
        <a:noFill/>
        <a:ln w="9525">
          <a:noFill/>
          <a:miter lim="800000"/>
          <a:headEnd/>
          <a:tailEnd/>
        </a:ln>
      </xdr:spPr>
    </xdr:pic>
    <xdr:clientData/>
  </xdr:twoCellAnchor>
  <xdr:twoCellAnchor editAs="oneCell">
    <xdr:from>
      <xdr:col>0</xdr:col>
      <xdr:colOff>0</xdr:colOff>
      <xdr:row>47</xdr:row>
      <xdr:rowOff>28575</xdr:rowOff>
    </xdr:from>
    <xdr:to>
      <xdr:col>0</xdr:col>
      <xdr:colOff>0</xdr:colOff>
      <xdr:row>48</xdr:row>
      <xdr:rowOff>280989</xdr:rowOff>
    </xdr:to>
    <xdr:pic>
      <xdr:nvPicPr>
        <xdr:cNvPr id="28" name="il_fi" descr="http://www.mightysworld.com/newborns-2/images/8245_6_39-congenital-absence-right-hand.jpg"/>
        <xdr:cNvPicPr>
          <a:picLocks noChangeAspect="1" noChangeArrowheads="1"/>
        </xdr:cNvPicPr>
      </xdr:nvPicPr>
      <xdr:blipFill>
        <a:blip xmlns:r="http://schemas.openxmlformats.org/officeDocument/2006/relationships" r:embed="rId8"/>
        <a:srcRect/>
        <a:stretch>
          <a:fillRect/>
        </a:stretch>
      </xdr:blipFill>
      <xdr:spPr bwMode="auto">
        <a:xfrm>
          <a:off x="180975" y="6029325"/>
          <a:ext cx="2381" cy="557212"/>
        </a:xfrm>
        <a:prstGeom prst="rect">
          <a:avLst/>
        </a:prstGeom>
        <a:noFill/>
        <a:ln w="9525">
          <a:noFill/>
          <a:miter lim="800000"/>
          <a:headEnd/>
          <a:tailEnd/>
        </a:ln>
      </xdr:spPr>
    </xdr:pic>
    <xdr:clientData/>
  </xdr:twoCellAnchor>
  <xdr:twoCellAnchor editAs="oneCell">
    <xdr:from>
      <xdr:col>0</xdr:col>
      <xdr:colOff>0</xdr:colOff>
      <xdr:row>48</xdr:row>
      <xdr:rowOff>0</xdr:rowOff>
    </xdr:from>
    <xdr:to>
      <xdr:col>0</xdr:col>
      <xdr:colOff>0</xdr:colOff>
      <xdr:row>49</xdr:row>
      <xdr:rowOff>254793</xdr:rowOff>
    </xdr:to>
    <xdr:pic>
      <xdr:nvPicPr>
        <xdr:cNvPr id="29" name="il_fi" descr="http://www.seattlechildrens.org/uploadedimages/Seattle_Childrens/cmsassets/Images/clubfoot-lg.jpg"/>
        <xdr:cNvPicPr>
          <a:picLocks noChangeAspect="1" noChangeArrowheads="1"/>
        </xdr:cNvPicPr>
      </xdr:nvPicPr>
      <xdr:blipFill>
        <a:blip xmlns:r="http://schemas.openxmlformats.org/officeDocument/2006/relationships" r:embed="rId9"/>
        <a:srcRect/>
        <a:stretch>
          <a:fillRect/>
        </a:stretch>
      </xdr:blipFill>
      <xdr:spPr bwMode="auto">
        <a:xfrm>
          <a:off x="180975" y="6343650"/>
          <a:ext cx="2381" cy="552450"/>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51</xdr:row>
      <xdr:rowOff>119063</xdr:rowOff>
    </xdr:to>
    <xdr:pic>
      <xdr:nvPicPr>
        <xdr:cNvPr id="30" name="il_fi" descr="http://www.cdc.gov/ncbddd/birthdefects/images/cleftlip_small.jpg"/>
        <xdr:cNvPicPr>
          <a:picLocks noChangeAspect="1" noChangeArrowheads="1"/>
        </xdr:cNvPicPr>
      </xdr:nvPicPr>
      <xdr:blipFill>
        <a:blip xmlns:r="http://schemas.openxmlformats.org/officeDocument/2006/relationships" r:embed="rId10"/>
        <a:srcRect/>
        <a:stretch>
          <a:fillRect/>
        </a:stretch>
      </xdr:blipFill>
      <xdr:spPr bwMode="auto">
        <a:xfrm>
          <a:off x="180975" y="7019925"/>
          <a:ext cx="2381" cy="714375"/>
        </a:xfrm>
        <a:prstGeom prst="rect">
          <a:avLst/>
        </a:prstGeom>
        <a:noFill/>
        <a:ln w="9525">
          <a:noFill/>
          <a:miter lim="800000"/>
          <a:headEnd/>
          <a:tailEnd/>
        </a:ln>
      </xdr:spPr>
    </xdr:pic>
    <xdr:clientData/>
  </xdr:twoCellAnchor>
  <xdr:twoCellAnchor editAs="oneCell">
    <xdr:from>
      <xdr:col>0</xdr:col>
      <xdr:colOff>0</xdr:colOff>
      <xdr:row>49</xdr:row>
      <xdr:rowOff>0</xdr:rowOff>
    </xdr:from>
    <xdr:to>
      <xdr:col>0</xdr:col>
      <xdr:colOff>0</xdr:colOff>
      <xdr:row>51</xdr:row>
      <xdr:rowOff>71438</xdr:rowOff>
    </xdr:to>
    <xdr:pic>
      <xdr:nvPicPr>
        <xdr:cNvPr id="31" name="il_fi" descr="http://upload.wikimedia.org/wikipedia/commons/1/16/Cleftpalate.jpeg"/>
        <xdr:cNvPicPr>
          <a:picLocks noChangeAspect="1" noChangeArrowheads="1"/>
        </xdr:cNvPicPr>
      </xdr:nvPicPr>
      <xdr:blipFill>
        <a:blip xmlns:r="http://schemas.openxmlformats.org/officeDocument/2006/relationships" r:embed="rId11"/>
        <a:srcRect l="6818" t="8664" r="52272" b="28880"/>
        <a:stretch>
          <a:fillRect/>
        </a:stretch>
      </xdr:blipFill>
      <xdr:spPr bwMode="auto">
        <a:xfrm>
          <a:off x="180975" y="7258050"/>
          <a:ext cx="2381" cy="666750"/>
        </a:xfrm>
        <a:prstGeom prst="rect">
          <a:avLst/>
        </a:prstGeom>
        <a:noFill/>
        <a:ln w="9525">
          <a:noFill/>
          <a:miter lim="800000"/>
          <a:headEnd/>
          <a:tailEnd/>
        </a:ln>
      </xdr:spPr>
    </xdr:pic>
    <xdr:clientData/>
  </xdr:twoCellAnchor>
  <xdr:twoCellAnchor editAs="oneCell">
    <xdr:from>
      <xdr:col>0</xdr:col>
      <xdr:colOff>0</xdr:colOff>
      <xdr:row>5</xdr:row>
      <xdr:rowOff>666750</xdr:rowOff>
    </xdr:from>
    <xdr:to>
      <xdr:col>0</xdr:col>
      <xdr:colOff>0</xdr:colOff>
      <xdr:row>7</xdr:row>
      <xdr:rowOff>159543</xdr:rowOff>
    </xdr:to>
    <xdr:pic>
      <xdr:nvPicPr>
        <xdr:cNvPr id="32"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143250"/>
          <a:ext cx="2381"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16</xdr:row>
      <xdr:rowOff>292894</xdr:rowOff>
    </xdr:to>
    <xdr:pic>
      <xdr:nvPicPr>
        <xdr:cNvPr id="3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4143375"/>
          <a:ext cx="2381" cy="590550"/>
        </a:xfrm>
        <a:prstGeom prst="rect">
          <a:avLst/>
        </a:prstGeom>
        <a:noFill/>
        <a:ln w="9525">
          <a:noFill/>
          <a:miter lim="800000"/>
          <a:headEnd/>
          <a:tailEnd/>
        </a:ln>
      </xdr:spPr>
    </xdr:pic>
    <xdr:clientData/>
  </xdr:twoCellAnchor>
  <xdr:twoCellAnchor editAs="oneCell">
    <xdr:from>
      <xdr:col>0</xdr:col>
      <xdr:colOff>0</xdr:colOff>
      <xdr:row>5</xdr:row>
      <xdr:rowOff>666750</xdr:rowOff>
    </xdr:from>
    <xdr:to>
      <xdr:col>0</xdr:col>
      <xdr:colOff>0</xdr:colOff>
      <xdr:row>7</xdr:row>
      <xdr:rowOff>159543</xdr:rowOff>
    </xdr:to>
    <xdr:pic>
      <xdr:nvPicPr>
        <xdr:cNvPr id="34"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143250"/>
          <a:ext cx="2381"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17</xdr:row>
      <xdr:rowOff>80963</xdr:rowOff>
    </xdr:to>
    <xdr:pic>
      <xdr:nvPicPr>
        <xdr:cNvPr id="3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619500"/>
          <a:ext cx="2381"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16</xdr:row>
      <xdr:rowOff>292894</xdr:rowOff>
    </xdr:to>
    <xdr:pic>
      <xdr:nvPicPr>
        <xdr:cNvPr id="3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3429000"/>
          <a:ext cx="2381" cy="590550"/>
        </a:xfrm>
        <a:prstGeom prst="rect">
          <a:avLst/>
        </a:prstGeom>
        <a:noFill/>
        <a:ln w="9525">
          <a:noFill/>
          <a:miter lim="800000"/>
          <a:headEnd/>
          <a:tailEnd/>
        </a:ln>
      </xdr:spPr>
    </xdr:pic>
    <xdr:clientData/>
  </xdr:twoCellAnchor>
  <xdr:twoCellAnchor editAs="oneCell">
    <xdr:from>
      <xdr:col>0</xdr:col>
      <xdr:colOff>0</xdr:colOff>
      <xdr:row>5</xdr:row>
      <xdr:rowOff>666750</xdr:rowOff>
    </xdr:from>
    <xdr:to>
      <xdr:col>0</xdr:col>
      <xdr:colOff>0</xdr:colOff>
      <xdr:row>7</xdr:row>
      <xdr:rowOff>159543</xdr:rowOff>
    </xdr:to>
    <xdr:pic>
      <xdr:nvPicPr>
        <xdr:cNvPr id="3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143250"/>
          <a:ext cx="2381"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17</xdr:row>
      <xdr:rowOff>80963</xdr:rowOff>
    </xdr:to>
    <xdr:pic>
      <xdr:nvPicPr>
        <xdr:cNvPr id="3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619500"/>
          <a:ext cx="2381"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16</xdr:row>
      <xdr:rowOff>292894</xdr:rowOff>
    </xdr:to>
    <xdr:pic>
      <xdr:nvPicPr>
        <xdr:cNvPr id="3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3905250"/>
          <a:ext cx="2381" cy="590550"/>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17</xdr:row>
      <xdr:rowOff>80963</xdr:rowOff>
    </xdr:to>
    <xdr:pic>
      <xdr:nvPicPr>
        <xdr:cNvPr id="40"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619500"/>
          <a:ext cx="2381" cy="676275"/>
        </a:xfrm>
        <a:prstGeom prst="rect">
          <a:avLst/>
        </a:prstGeom>
        <a:noFill/>
        <a:ln w="9525">
          <a:noFill/>
          <a:miter lim="800000"/>
          <a:headEnd/>
          <a:tailEnd/>
        </a:ln>
      </xdr:spPr>
    </xdr:pic>
    <xdr:clientData/>
  </xdr:twoCellAnchor>
  <xdr:twoCellAnchor editAs="oneCell">
    <xdr:from>
      <xdr:col>0</xdr:col>
      <xdr:colOff>0</xdr:colOff>
      <xdr:row>5</xdr:row>
      <xdr:rowOff>666750</xdr:rowOff>
    </xdr:from>
    <xdr:to>
      <xdr:col>0</xdr:col>
      <xdr:colOff>0</xdr:colOff>
      <xdr:row>7</xdr:row>
      <xdr:rowOff>159543</xdr:rowOff>
    </xdr:to>
    <xdr:pic>
      <xdr:nvPicPr>
        <xdr:cNvPr id="41"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143250"/>
          <a:ext cx="2381"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17</xdr:row>
      <xdr:rowOff>80963</xdr:rowOff>
    </xdr:to>
    <xdr:pic>
      <xdr:nvPicPr>
        <xdr:cNvPr id="42"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619500"/>
          <a:ext cx="2381"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16</xdr:row>
      <xdr:rowOff>292894</xdr:rowOff>
    </xdr:to>
    <xdr:pic>
      <xdr:nvPicPr>
        <xdr:cNvPr id="4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3667125"/>
          <a:ext cx="2381" cy="590550"/>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17</xdr:row>
      <xdr:rowOff>80963</xdr:rowOff>
    </xdr:to>
    <xdr:pic>
      <xdr:nvPicPr>
        <xdr:cNvPr id="44"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619500"/>
          <a:ext cx="2381"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17</xdr:row>
      <xdr:rowOff>80963</xdr:rowOff>
    </xdr:to>
    <xdr:pic>
      <xdr:nvPicPr>
        <xdr:cNvPr id="4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5"/>
        <a:srcRect/>
        <a:stretch>
          <a:fillRect/>
        </a:stretch>
      </xdr:blipFill>
      <xdr:spPr bwMode="auto">
        <a:xfrm>
          <a:off x="180975" y="3619500"/>
          <a:ext cx="2381" cy="676275"/>
        </a:xfrm>
        <a:prstGeom prst="rect">
          <a:avLst/>
        </a:prstGeom>
        <a:noFill/>
        <a:ln w="9525">
          <a:noFill/>
          <a:miter lim="800000"/>
          <a:headEnd/>
          <a:tailEnd/>
        </a:ln>
      </xdr:spPr>
    </xdr:pic>
    <xdr:clientData/>
  </xdr:twoCellAnchor>
  <xdr:twoCellAnchor editAs="oneCell">
    <xdr:from>
      <xdr:col>0</xdr:col>
      <xdr:colOff>0</xdr:colOff>
      <xdr:row>49</xdr:row>
      <xdr:rowOff>57150</xdr:rowOff>
    </xdr:from>
    <xdr:to>
      <xdr:col>0</xdr:col>
      <xdr:colOff>0</xdr:colOff>
      <xdr:row>51</xdr:row>
      <xdr:rowOff>14288</xdr:rowOff>
    </xdr:to>
    <xdr:pic>
      <xdr:nvPicPr>
        <xdr:cNvPr id="46" name="il_fi" descr="http://www.cdc.gov/ncbddd/birthdefects/images/gastroschisis-web.jpg"/>
        <xdr:cNvPicPr>
          <a:picLocks noChangeAspect="1" noChangeArrowheads="1"/>
        </xdr:cNvPicPr>
      </xdr:nvPicPr>
      <xdr:blipFill>
        <a:blip xmlns:r="http://schemas.openxmlformats.org/officeDocument/2006/relationships" r:embed="rId12"/>
        <a:srcRect/>
        <a:stretch>
          <a:fillRect/>
        </a:stretch>
      </xdr:blipFill>
      <xdr:spPr bwMode="auto">
        <a:xfrm>
          <a:off x="180975" y="7553325"/>
          <a:ext cx="2381" cy="552450"/>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17</xdr:row>
      <xdr:rowOff>52388</xdr:rowOff>
    </xdr:to>
    <xdr:pic>
      <xdr:nvPicPr>
        <xdr:cNvPr id="47" name="il_fi" descr="http://www.nlm.nih.gov/medlineplus/ency/images/ency/fullsize/9288.jpg"/>
        <xdr:cNvPicPr>
          <a:picLocks noChangeAspect="1" noChangeArrowheads="1"/>
        </xdr:cNvPicPr>
      </xdr:nvPicPr>
      <xdr:blipFill>
        <a:blip xmlns:r="http://schemas.openxmlformats.org/officeDocument/2006/relationships" r:embed="rId13"/>
        <a:srcRect/>
        <a:stretch>
          <a:fillRect/>
        </a:stretch>
      </xdr:blipFill>
      <xdr:spPr bwMode="auto">
        <a:xfrm>
          <a:off x="180975" y="3390900"/>
          <a:ext cx="2381" cy="647700"/>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17</xdr:row>
      <xdr:rowOff>33338</xdr:rowOff>
    </xdr:to>
    <xdr:pic>
      <xdr:nvPicPr>
        <xdr:cNvPr id="48" name="il_fi" descr="http://www.riversideonline.com/source/images/image_popup/r7_placentaprevia.jpg"/>
        <xdr:cNvPicPr>
          <a:picLocks noChangeAspect="1" noChangeArrowheads="1"/>
        </xdr:cNvPicPr>
      </xdr:nvPicPr>
      <xdr:blipFill>
        <a:blip xmlns:r="http://schemas.openxmlformats.org/officeDocument/2006/relationships" r:embed="rId14"/>
        <a:srcRect/>
        <a:stretch>
          <a:fillRect/>
        </a:stretch>
      </xdr:blipFill>
      <xdr:spPr bwMode="auto">
        <a:xfrm>
          <a:off x="180975" y="3638550"/>
          <a:ext cx="2381" cy="628650"/>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0</xdr:colOff>
      <xdr:row>17</xdr:row>
      <xdr:rowOff>42863</xdr:rowOff>
    </xdr:to>
    <xdr:pic>
      <xdr:nvPicPr>
        <xdr:cNvPr id="49" name="il_fi" descr="http://www.pennmedicine.org/health_info/pregnancy/graphics/images/en/19747.jpg"/>
        <xdr:cNvPicPr>
          <a:picLocks noChangeAspect="1" noChangeArrowheads="1"/>
        </xdr:cNvPicPr>
      </xdr:nvPicPr>
      <xdr:blipFill>
        <a:blip xmlns:r="http://schemas.openxmlformats.org/officeDocument/2006/relationships" r:embed="rId15"/>
        <a:srcRect/>
        <a:stretch>
          <a:fillRect/>
        </a:stretch>
      </xdr:blipFill>
      <xdr:spPr bwMode="auto">
        <a:xfrm>
          <a:off x="180975" y="3895725"/>
          <a:ext cx="2381" cy="638175"/>
        </a:xfrm>
        <a:prstGeom prst="rect">
          <a:avLst/>
        </a:prstGeom>
        <a:noFill/>
        <a:ln w="9525">
          <a:noFill/>
          <a:miter lim="800000"/>
          <a:headEnd/>
          <a:tailEnd/>
        </a:ln>
      </xdr:spPr>
    </xdr:pic>
    <xdr:clientData/>
  </xdr:twoCellAnchor>
  <xdr:twoCellAnchor editAs="oneCell">
    <xdr:from>
      <xdr:col>0</xdr:col>
      <xdr:colOff>0</xdr:colOff>
      <xdr:row>48</xdr:row>
      <xdr:rowOff>9525</xdr:rowOff>
    </xdr:from>
    <xdr:to>
      <xdr:col>0</xdr:col>
      <xdr:colOff>0</xdr:colOff>
      <xdr:row>50</xdr:row>
      <xdr:rowOff>42862</xdr:rowOff>
    </xdr:to>
    <xdr:pic>
      <xdr:nvPicPr>
        <xdr:cNvPr id="50" name="Picture 917" descr="http://www.aafp.org/afp/2004/0615/afp20040615p2863-f1.gif"/>
        <xdr:cNvPicPr>
          <a:picLocks noChangeAspect="1" noChangeArrowheads="1"/>
        </xdr:cNvPicPr>
      </xdr:nvPicPr>
      <xdr:blipFill>
        <a:blip xmlns:r="http://schemas.openxmlformats.org/officeDocument/2006/relationships" r:embed="rId16"/>
        <a:srcRect/>
        <a:stretch>
          <a:fillRect/>
        </a:stretch>
      </xdr:blipFill>
      <xdr:spPr bwMode="auto">
        <a:xfrm>
          <a:off x="180975" y="6553200"/>
          <a:ext cx="2381" cy="628650"/>
        </a:xfrm>
        <a:prstGeom prst="rect">
          <a:avLst/>
        </a:prstGeom>
        <a:noFill/>
        <a:ln w="9525">
          <a:noFill/>
          <a:miter lim="800000"/>
          <a:headEnd/>
          <a:tailEnd/>
        </a:ln>
      </xdr:spPr>
    </xdr:pic>
    <xdr:clientData/>
  </xdr:twoCellAnchor>
  <xdr:twoCellAnchor editAs="oneCell">
    <xdr:from>
      <xdr:col>0</xdr:col>
      <xdr:colOff>0</xdr:colOff>
      <xdr:row>59</xdr:row>
      <xdr:rowOff>0</xdr:rowOff>
    </xdr:from>
    <xdr:to>
      <xdr:col>0</xdr:col>
      <xdr:colOff>0</xdr:colOff>
      <xdr:row>61</xdr:row>
      <xdr:rowOff>114298</xdr:rowOff>
    </xdr:to>
    <xdr:pic>
      <xdr:nvPicPr>
        <xdr:cNvPr id="5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9210675"/>
          <a:ext cx="2381" cy="588169"/>
        </a:xfrm>
        <a:prstGeom prst="rect">
          <a:avLst/>
        </a:prstGeom>
        <a:noFill/>
        <a:ln w="9525">
          <a:noFill/>
          <a:miter lim="800000"/>
          <a:headEnd/>
          <a:tailEnd/>
        </a:ln>
      </xdr:spPr>
    </xdr:pic>
    <xdr:clientData/>
  </xdr:twoCellAnchor>
  <xdr:twoCellAnchor editAs="oneCell">
    <xdr:from>
      <xdr:col>0</xdr:col>
      <xdr:colOff>0</xdr:colOff>
      <xdr:row>59</xdr:row>
      <xdr:rowOff>0</xdr:rowOff>
    </xdr:from>
    <xdr:to>
      <xdr:col>0</xdr:col>
      <xdr:colOff>0</xdr:colOff>
      <xdr:row>61</xdr:row>
      <xdr:rowOff>114298</xdr:rowOff>
    </xdr:to>
    <xdr:pic>
      <xdr:nvPicPr>
        <xdr:cNvPr id="5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9210675"/>
          <a:ext cx="2381" cy="588169"/>
        </a:xfrm>
        <a:prstGeom prst="rect">
          <a:avLst/>
        </a:prstGeom>
        <a:noFill/>
        <a:ln w="9525">
          <a:noFill/>
          <a:miter lim="800000"/>
          <a:headEnd/>
          <a:tailEnd/>
        </a:ln>
      </xdr:spPr>
    </xdr:pic>
    <xdr:clientData/>
  </xdr:twoCellAnchor>
  <xdr:twoCellAnchor editAs="oneCell">
    <xdr:from>
      <xdr:col>0</xdr:col>
      <xdr:colOff>0</xdr:colOff>
      <xdr:row>50</xdr:row>
      <xdr:rowOff>0</xdr:rowOff>
    </xdr:from>
    <xdr:to>
      <xdr:col>0</xdr:col>
      <xdr:colOff>0</xdr:colOff>
      <xdr:row>53</xdr:row>
      <xdr:rowOff>164306</xdr:rowOff>
    </xdr:to>
    <xdr:pic>
      <xdr:nvPicPr>
        <xdr:cNvPr id="5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7734300"/>
          <a:ext cx="2381" cy="1057275"/>
        </a:xfrm>
        <a:prstGeom prst="rect">
          <a:avLst/>
        </a:prstGeom>
        <a:noFill/>
        <a:ln w="9525">
          <a:noFill/>
          <a:miter lim="800000"/>
          <a:headEnd/>
          <a:tailEnd/>
        </a:ln>
      </xdr:spPr>
    </xdr:pic>
    <xdr:clientData/>
  </xdr:twoCellAnchor>
  <xdr:twoCellAnchor editAs="oneCell">
    <xdr:from>
      <xdr:col>0</xdr:col>
      <xdr:colOff>0</xdr:colOff>
      <xdr:row>56</xdr:row>
      <xdr:rowOff>0</xdr:rowOff>
    </xdr:from>
    <xdr:to>
      <xdr:col>0</xdr:col>
      <xdr:colOff>0</xdr:colOff>
      <xdr:row>57</xdr:row>
      <xdr:rowOff>292893</xdr:rowOff>
    </xdr:to>
    <xdr:pic>
      <xdr:nvPicPr>
        <xdr:cNvPr id="5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8686800"/>
          <a:ext cx="2381" cy="590550"/>
        </a:xfrm>
        <a:prstGeom prst="rect">
          <a:avLst/>
        </a:prstGeom>
        <a:noFill/>
        <a:ln w="9525">
          <a:noFill/>
          <a:miter lim="800000"/>
          <a:headEnd/>
          <a:tailEnd/>
        </a:ln>
      </xdr:spPr>
    </xdr:pic>
    <xdr:clientData/>
  </xdr:twoCellAnchor>
  <xdr:twoCellAnchor editAs="oneCell">
    <xdr:from>
      <xdr:col>0</xdr:col>
      <xdr:colOff>0</xdr:colOff>
      <xdr:row>56</xdr:row>
      <xdr:rowOff>47625</xdr:rowOff>
    </xdr:from>
    <xdr:to>
      <xdr:col>0</xdr:col>
      <xdr:colOff>0</xdr:colOff>
      <xdr:row>58</xdr:row>
      <xdr:rowOff>42862</xdr:rowOff>
    </xdr:to>
    <xdr:pic>
      <xdr:nvPicPr>
        <xdr:cNvPr id="5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8734425"/>
          <a:ext cx="2381" cy="590550"/>
        </a:xfrm>
        <a:prstGeom prst="rect">
          <a:avLst/>
        </a:prstGeom>
        <a:noFill/>
        <a:ln w="9525">
          <a:noFill/>
          <a:miter lim="800000"/>
          <a:headEnd/>
          <a:tailEnd/>
        </a:ln>
      </xdr:spPr>
    </xdr:pic>
    <xdr:clientData/>
  </xdr:twoCellAnchor>
  <xdr:twoCellAnchor editAs="oneCell">
    <xdr:from>
      <xdr:col>0</xdr:col>
      <xdr:colOff>0</xdr:colOff>
      <xdr:row>50</xdr:row>
      <xdr:rowOff>0</xdr:rowOff>
    </xdr:from>
    <xdr:to>
      <xdr:col>0</xdr:col>
      <xdr:colOff>0</xdr:colOff>
      <xdr:row>51</xdr:row>
      <xdr:rowOff>292894</xdr:rowOff>
    </xdr:to>
    <xdr:pic>
      <xdr:nvPicPr>
        <xdr:cNvPr id="5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8210550"/>
          <a:ext cx="2381" cy="590550"/>
        </a:xfrm>
        <a:prstGeom prst="rect">
          <a:avLst/>
        </a:prstGeom>
        <a:noFill/>
        <a:ln w="9525">
          <a:noFill/>
          <a:miter lim="800000"/>
          <a:headEnd/>
          <a:tailEnd/>
        </a:ln>
      </xdr:spPr>
    </xdr:pic>
    <xdr:clientData/>
  </xdr:twoCellAnchor>
  <xdr:twoCellAnchor editAs="oneCell">
    <xdr:from>
      <xdr:col>0</xdr:col>
      <xdr:colOff>0</xdr:colOff>
      <xdr:row>50</xdr:row>
      <xdr:rowOff>47625</xdr:rowOff>
    </xdr:from>
    <xdr:to>
      <xdr:col>0</xdr:col>
      <xdr:colOff>0</xdr:colOff>
      <xdr:row>52</xdr:row>
      <xdr:rowOff>42863</xdr:rowOff>
    </xdr:to>
    <xdr:pic>
      <xdr:nvPicPr>
        <xdr:cNvPr id="5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8258175"/>
          <a:ext cx="2381" cy="590550"/>
        </a:xfrm>
        <a:prstGeom prst="rect">
          <a:avLst/>
        </a:prstGeom>
        <a:noFill/>
        <a:ln w="9525">
          <a:noFill/>
          <a:miter lim="800000"/>
          <a:headEnd/>
          <a:tailEnd/>
        </a:ln>
      </xdr:spPr>
    </xdr:pic>
    <xdr:clientData/>
  </xdr:twoCellAnchor>
  <xdr:twoCellAnchor editAs="oneCell">
    <xdr:from>
      <xdr:col>0</xdr:col>
      <xdr:colOff>11906</xdr:colOff>
      <xdr:row>0</xdr:row>
      <xdr:rowOff>23811</xdr:rowOff>
    </xdr:from>
    <xdr:to>
      <xdr:col>0</xdr:col>
      <xdr:colOff>3196133</xdr:colOff>
      <xdr:row>0</xdr:row>
      <xdr:rowOff>1119187</xdr:rowOff>
    </xdr:to>
    <xdr:pic>
      <xdr:nvPicPr>
        <xdr:cNvPr id="59" name="Picture 3"/>
        <xdr:cNvPicPr>
          <a:picLocks noChangeAspect="1" noChangeArrowheads="1"/>
        </xdr:cNvPicPr>
      </xdr:nvPicPr>
      <xdr:blipFill>
        <a:blip xmlns:r="http://schemas.openxmlformats.org/officeDocument/2006/relationships" r:embed="rId17" cstate="print"/>
        <a:srcRect r="48190"/>
        <a:stretch>
          <a:fillRect/>
        </a:stretch>
      </xdr:blipFill>
      <xdr:spPr bwMode="auto">
        <a:xfrm>
          <a:off x="11906" y="23811"/>
          <a:ext cx="3184227" cy="1095376"/>
        </a:xfrm>
        <a:prstGeom prst="rect">
          <a:avLst/>
        </a:prstGeom>
        <a:noFill/>
        <a:ln w="19050">
          <a:solidFill>
            <a:srgbClr val="0070C0"/>
          </a:solidFill>
          <a:miter lim="800000"/>
          <a:headEnd/>
          <a:tailEnd/>
        </a:ln>
      </xdr:spPr>
    </xdr:pic>
    <xdr:clientData/>
  </xdr:twoCellAnchor>
  <xdr:twoCellAnchor editAs="oneCell">
    <xdr:from>
      <xdr:col>0</xdr:col>
      <xdr:colOff>1400175</xdr:colOff>
      <xdr:row>7</xdr:row>
      <xdr:rowOff>47625</xdr:rowOff>
    </xdr:from>
    <xdr:to>
      <xdr:col>0</xdr:col>
      <xdr:colOff>1402556</xdr:colOff>
      <xdr:row>9</xdr:row>
      <xdr:rowOff>42863</xdr:rowOff>
    </xdr:to>
    <xdr:pic>
      <xdr:nvPicPr>
        <xdr:cNvPr id="6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790575" y="4152900"/>
          <a:ext cx="2381" cy="590550"/>
        </a:xfrm>
        <a:prstGeom prst="rect">
          <a:avLst/>
        </a:prstGeom>
        <a:noFill/>
        <a:ln w="9525">
          <a:noFill/>
          <a:miter lim="800000"/>
          <a:headEnd/>
          <a:tailEnd/>
        </a:ln>
      </xdr:spPr>
    </xdr:pic>
    <xdr:clientData/>
  </xdr:twoCellAnchor>
  <xdr:twoCellAnchor editAs="oneCell">
    <xdr:from>
      <xdr:col>0</xdr:col>
      <xdr:colOff>1343025</xdr:colOff>
      <xdr:row>7</xdr:row>
      <xdr:rowOff>38100</xdr:rowOff>
    </xdr:from>
    <xdr:to>
      <xdr:col>0</xdr:col>
      <xdr:colOff>1345406</xdr:colOff>
      <xdr:row>9</xdr:row>
      <xdr:rowOff>80963</xdr:rowOff>
    </xdr:to>
    <xdr:pic>
      <xdr:nvPicPr>
        <xdr:cNvPr id="62" name="il_fi" descr="http://www.pennmedicine.org/health_info/pregnancy/graphics/images/en/19747.jpg"/>
        <xdr:cNvPicPr>
          <a:picLocks noChangeAspect="1" noChangeArrowheads="1"/>
        </xdr:cNvPicPr>
      </xdr:nvPicPr>
      <xdr:blipFill>
        <a:blip xmlns:r="http://schemas.openxmlformats.org/officeDocument/2006/relationships" r:embed="rId15"/>
        <a:srcRect/>
        <a:stretch>
          <a:fillRect/>
        </a:stretch>
      </xdr:blipFill>
      <xdr:spPr bwMode="auto">
        <a:xfrm>
          <a:off x="790575" y="4143375"/>
          <a:ext cx="2381" cy="6381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1701</xdr:colOff>
      <xdr:row>16</xdr:row>
      <xdr:rowOff>241867</xdr:rowOff>
    </xdr:to>
    <xdr:pic>
      <xdr:nvPicPr>
        <xdr:cNvPr id="4543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600200" y="9077325"/>
          <a:ext cx="0" cy="590550"/>
        </a:xfrm>
        <a:prstGeom prst="rect">
          <a:avLst/>
        </a:prstGeom>
        <a:noFill/>
        <a:ln w="9525">
          <a:noFill/>
          <a:miter lim="800000"/>
          <a:headEnd/>
          <a:tailEnd/>
        </a:ln>
      </xdr:spPr>
    </xdr:pic>
    <xdr:clientData/>
  </xdr:twoCellAnchor>
  <xdr:twoCellAnchor editAs="oneCell">
    <xdr:from>
      <xdr:col>0</xdr:col>
      <xdr:colOff>866775</xdr:colOff>
      <xdr:row>7</xdr:row>
      <xdr:rowOff>28575</xdr:rowOff>
    </xdr:from>
    <xdr:to>
      <xdr:col>0</xdr:col>
      <xdr:colOff>866775</xdr:colOff>
      <xdr:row>8</xdr:row>
      <xdr:rowOff>177098</xdr:rowOff>
    </xdr:to>
    <xdr:pic>
      <xdr:nvPicPr>
        <xdr:cNvPr id="45434"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3305175" y="3248025"/>
          <a:ext cx="0" cy="962025"/>
        </a:xfrm>
        <a:prstGeom prst="rect">
          <a:avLst/>
        </a:prstGeom>
        <a:noFill/>
        <a:ln w="9525">
          <a:noFill/>
          <a:miter lim="800000"/>
          <a:headEnd/>
          <a:tailEnd/>
        </a:ln>
      </xdr:spPr>
    </xdr:pic>
    <xdr:clientData/>
  </xdr:twoCellAnchor>
  <xdr:twoCellAnchor editAs="oneCell">
    <xdr:from>
      <xdr:col>0</xdr:col>
      <xdr:colOff>1097756</xdr:colOff>
      <xdr:row>8</xdr:row>
      <xdr:rowOff>264319</xdr:rowOff>
    </xdr:from>
    <xdr:to>
      <xdr:col>0</xdr:col>
      <xdr:colOff>1097756</xdr:colOff>
      <xdr:row>11</xdr:row>
      <xdr:rowOff>212610</xdr:rowOff>
    </xdr:to>
    <xdr:pic>
      <xdr:nvPicPr>
        <xdr:cNvPr id="45435"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443037" y="4550569"/>
          <a:ext cx="0" cy="962025"/>
        </a:xfrm>
        <a:prstGeom prst="rect">
          <a:avLst/>
        </a:prstGeom>
        <a:noFill/>
        <a:ln w="9525">
          <a:noFill/>
          <a:miter lim="800000"/>
          <a:headEnd/>
          <a:tailEnd/>
        </a:ln>
      </xdr:spPr>
    </xdr:pic>
    <xdr:clientData/>
  </xdr:twoCellAnchor>
  <xdr:twoCellAnchor editAs="oneCell">
    <xdr:from>
      <xdr:col>0</xdr:col>
      <xdr:colOff>923925</xdr:colOff>
      <xdr:row>7</xdr:row>
      <xdr:rowOff>0</xdr:rowOff>
    </xdr:from>
    <xdr:to>
      <xdr:col>0</xdr:col>
      <xdr:colOff>923925</xdr:colOff>
      <xdr:row>8</xdr:row>
      <xdr:rowOff>149726</xdr:rowOff>
    </xdr:to>
    <xdr:pic>
      <xdr:nvPicPr>
        <xdr:cNvPr id="45436"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3362325" y="3219450"/>
          <a:ext cx="0" cy="962025"/>
        </a:xfrm>
        <a:prstGeom prst="rect">
          <a:avLst/>
        </a:prstGeom>
        <a:noFill/>
        <a:ln w="9525">
          <a:noFill/>
          <a:miter lim="800000"/>
          <a:headEnd/>
          <a:tailEnd/>
        </a:ln>
      </xdr:spPr>
    </xdr:pic>
    <xdr:clientData/>
  </xdr:twoCellAnchor>
  <xdr:twoCellAnchor editAs="oneCell">
    <xdr:from>
      <xdr:col>0</xdr:col>
      <xdr:colOff>0</xdr:colOff>
      <xdr:row>6</xdr:row>
      <xdr:rowOff>666750</xdr:rowOff>
    </xdr:from>
    <xdr:to>
      <xdr:col>0</xdr:col>
      <xdr:colOff>1701</xdr:colOff>
      <xdr:row>7</xdr:row>
      <xdr:rowOff>689162</xdr:rowOff>
    </xdr:to>
    <xdr:pic>
      <xdr:nvPicPr>
        <xdr:cNvPr id="4543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3219450"/>
          <a:ext cx="0" cy="676275"/>
        </a:xfrm>
        <a:prstGeom prst="rect">
          <a:avLst/>
        </a:prstGeom>
        <a:noFill/>
        <a:ln w="9525">
          <a:noFill/>
          <a:miter lim="800000"/>
          <a:headEnd/>
          <a:tailEnd/>
        </a:ln>
      </xdr:spPr>
    </xdr:pic>
    <xdr:clientData/>
  </xdr:twoCellAnchor>
  <xdr:twoCellAnchor editAs="oneCell">
    <xdr:from>
      <xdr:col>0</xdr:col>
      <xdr:colOff>0</xdr:colOff>
      <xdr:row>13</xdr:row>
      <xdr:rowOff>38100</xdr:rowOff>
    </xdr:from>
    <xdr:to>
      <xdr:col>0</xdr:col>
      <xdr:colOff>1701</xdr:colOff>
      <xdr:row>14</xdr:row>
      <xdr:rowOff>263299</xdr:rowOff>
    </xdr:to>
    <xdr:pic>
      <xdr:nvPicPr>
        <xdr:cNvPr id="45439" name="rg_hi" descr="http://t2.gstatic.com/images?q=tbn:ANd9GcQvnUfzO0L-ENvncyg5_OVF_7trtgItE8yJQ1VAp3ssYLuN089qIQ"/>
        <xdr:cNvPicPr>
          <a:picLocks noChangeAspect="1" noChangeArrowheads="1"/>
        </xdr:cNvPicPr>
      </xdr:nvPicPr>
      <xdr:blipFill>
        <a:blip xmlns:r="http://schemas.openxmlformats.org/officeDocument/2006/relationships" r:embed="rId4"/>
        <a:srcRect/>
        <a:stretch>
          <a:fillRect/>
        </a:stretch>
      </xdr:blipFill>
      <xdr:spPr bwMode="auto">
        <a:xfrm>
          <a:off x="1638300" y="7743825"/>
          <a:ext cx="0" cy="561975"/>
        </a:xfrm>
        <a:prstGeom prst="rect">
          <a:avLst/>
        </a:prstGeom>
        <a:noFill/>
        <a:ln w="9525">
          <a:noFill/>
          <a:miter lim="800000"/>
          <a:headEnd/>
          <a:tailEnd/>
        </a:ln>
      </xdr:spPr>
    </xdr:pic>
    <xdr:clientData/>
  </xdr:twoCellAnchor>
  <xdr:twoCellAnchor editAs="oneCell">
    <xdr:from>
      <xdr:col>0</xdr:col>
      <xdr:colOff>923925</xdr:colOff>
      <xdr:row>7</xdr:row>
      <xdr:rowOff>19050</xdr:rowOff>
    </xdr:from>
    <xdr:to>
      <xdr:col>0</xdr:col>
      <xdr:colOff>923925</xdr:colOff>
      <xdr:row>8</xdr:row>
      <xdr:rowOff>167573</xdr:rowOff>
    </xdr:to>
    <xdr:pic>
      <xdr:nvPicPr>
        <xdr:cNvPr id="45440"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3362325" y="3238500"/>
          <a:ext cx="0" cy="962025"/>
        </a:xfrm>
        <a:prstGeom prst="rect">
          <a:avLst/>
        </a:prstGeom>
        <a:noFill/>
        <a:ln w="9525">
          <a:noFill/>
          <a:miter lim="800000"/>
          <a:headEnd/>
          <a:tailEnd/>
        </a:ln>
      </xdr:spPr>
    </xdr:pic>
    <xdr:clientData/>
  </xdr:twoCellAnchor>
  <xdr:twoCellAnchor editAs="oneCell">
    <xdr:from>
      <xdr:col>0</xdr:col>
      <xdr:colOff>0</xdr:colOff>
      <xdr:row>13</xdr:row>
      <xdr:rowOff>0</xdr:rowOff>
    </xdr:from>
    <xdr:to>
      <xdr:col>0</xdr:col>
      <xdr:colOff>1701</xdr:colOff>
      <xdr:row>14</xdr:row>
      <xdr:rowOff>310924</xdr:rowOff>
    </xdr:to>
    <xdr:pic>
      <xdr:nvPicPr>
        <xdr:cNvPr id="45441" name="il_fi" descr="http://www.francescomorante.it/images/315b1.jpg"/>
        <xdr:cNvPicPr>
          <a:picLocks noChangeAspect="1" noChangeArrowheads="1"/>
        </xdr:cNvPicPr>
      </xdr:nvPicPr>
      <xdr:blipFill>
        <a:blip xmlns:r="http://schemas.openxmlformats.org/officeDocument/2006/relationships" r:embed="rId5"/>
        <a:srcRect/>
        <a:stretch>
          <a:fillRect/>
        </a:stretch>
      </xdr:blipFill>
      <xdr:spPr bwMode="auto">
        <a:xfrm>
          <a:off x="1466850" y="7705725"/>
          <a:ext cx="0" cy="647700"/>
        </a:xfrm>
        <a:prstGeom prst="rect">
          <a:avLst/>
        </a:prstGeom>
        <a:noFill/>
        <a:ln w="9525">
          <a:noFill/>
          <a:miter lim="800000"/>
          <a:headEnd/>
          <a:tailEnd/>
        </a:ln>
      </xdr:spPr>
    </xdr:pic>
    <xdr:clientData/>
  </xdr:twoCellAnchor>
  <xdr:twoCellAnchor editAs="oneCell">
    <xdr:from>
      <xdr:col>0</xdr:col>
      <xdr:colOff>0</xdr:colOff>
      <xdr:row>19</xdr:row>
      <xdr:rowOff>0</xdr:rowOff>
    </xdr:from>
    <xdr:to>
      <xdr:col>0</xdr:col>
      <xdr:colOff>1701</xdr:colOff>
      <xdr:row>20</xdr:row>
      <xdr:rowOff>253774</xdr:rowOff>
    </xdr:to>
    <xdr:pic>
      <xdr:nvPicPr>
        <xdr:cNvPr id="4544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600200" y="11744325"/>
          <a:ext cx="0" cy="590550"/>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1701</xdr:colOff>
      <xdr:row>17</xdr:row>
      <xdr:rowOff>1966</xdr:rowOff>
    </xdr:to>
    <xdr:pic>
      <xdr:nvPicPr>
        <xdr:cNvPr id="4544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9705975"/>
          <a:ext cx="0"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1701</xdr:colOff>
      <xdr:row>16</xdr:row>
      <xdr:rowOff>253772</xdr:rowOff>
    </xdr:to>
    <xdr:pic>
      <xdr:nvPicPr>
        <xdr:cNvPr id="4544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600200" y="11077575"/>
          <a:ext cx="0" cy="590550"/>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1701</xdr:colOff>
      <xdr:row>17</xdr:row>
      <xdr:rowOff>1966</xdr:rowOff>
    </xdr:to>
    <xdr:pic>
      <xdr:nvPicPr>
        <xdr:cNvPr id="4544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9705975"/>
          <a:ext cx="0" cy="676275"/>
        </a:xfrm>
        <a:prstGeom prst="rect">
          <a:avLst/>
        </a:prstGeom>
        <a:noFill/>
        <a:ln w="9525">
          <a:noFill/>
          <a:miter lim="800000"/>
          <a:headEnd/>
          <a:tailEnd/>
        </a:ln>
      </xdr:spPr>
    </xdr:pic>
    <xdr:clientData/>
  </xdr:twoCellAnchor>
  <xdr:twoCellAnchor editAs="oneCell">
    <xdr:from>
      <xdr:col>0</xdr:col>
      <xdr:colOff>0</xdr:colOff>
      <xdr:row>23</xdr:row>
      <xdr:rowOff>38100</xdr:rowOff>
    </xdr:from>
    <xdr:to>
      <xdr:col>0</xdr:col>
      <xdr:colOff>1701</xdr:colOff>
      <xdr:row>24</xdr:row>
      <xdr:rowOff>289040</xdr:rowOff>
    </xdr:to>
    <xdr:pic>
      <xdr:nvPicPr>
        <xdr:cNvPr id="4544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600200" y="9744075"/>
          <a:ext cx="0" cy="590550"/>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1701</xdr:colOff>
      <xdr:row>17</xdr:row>
      <xdr:rowOff>1966</xdr:rowOff>
    </xdr:to>
    <xdr:pic>
      <xdr:nvPicPr>
        <xdr:cNvPr id="4544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9705975"/>
          <a:ext cx="0" cy="6762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1701</xdr:colOff>
      <xdr:row>17</xdr:row>
      <xdr:rowOff>1966</xdr:rowOff>
    </xdr:to>
    <xdr:pic>
      <xdr:nvPicPr>
        <xdr:cNvPr id="4544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9705975"/>
          <a:ext cx="0" cy="676275"/>
        </a:xfrm>
        <a:prstGeom prst="rect">
          <a:avLst/>
        </a:prstGeom>
        <a:noFill/>
        <a:ln w="9525">
          <a:noFill/>
          <a:miter lim="800000"/>
          <a:headEnd/>
          <a:tailEnd/>
        </a:ln>
      </xdr:spPr>
    </xdr:pic>
    <xdr:clientData/>
  </xdr:twoCellAnchor>
  <xdr:twoCellAnchor editAs="oneCell">
    <xdr:from>
      <xdr:col>0</xdr:col>
      <xdr:colOff>0</xdr:colOff>
      <xdr:row>25</xdr:row>
      <xdr:rowOff>666750</xdr:rowOff>
    </xdr:from>
    <xdr:to>
      <xdr:col>0</xdr:col>
      <xdr:colOff>1701</xdr:colOff>
      <xdr:row>28</xdr:row>
      <xdr:rowOff>1362</xdr:rowOff>
    </xdr:to>
    <xdr:pic>
      <xdr:nvPicPr>
        <xdr:cNvPr id="45449"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10372725"/>
          <a:ext cx="0" cy="676275"/>
        </a:xfrm>
        <a:prstGeom prst="rect">
          <a:avLst/>
        </a:prstGeom>
        <a:noFill/>
        <a:ln w="9525">
          <a:noFill/>
          <a:miter lim="800000"/>
          <a:headEnd/>
          <a:tailEnd/>
        </a:ln>
      </xdr:spPr>
    </xdr:pic>
    <xdr:clientData/>
  </xdr:twoCellAnchor>
  <xdr:twoCellAnchor editAs="oneCell">
    <xdr:from>
      <xdr:col>0</xdr:col>
      <xdr:colOff>0</xdr:colOff>
      <xdr:row>25</xdr:row>
      <xdr:rowOff>666750</xdr:rowOff>
    </xdr:from>
    <xdr:to>
      <xdr:col>0</xdr:col>
      <xdr:colOff>1701</xdr:colOff>
      <xdr:row>28</xdr:row>
      <xdr:rowOff>1362</xdr:rowOff>
    </xdr:to>
    <xdr:pic>
      <xdr:nvPicPr>
        <xdr:cNvPr id="45450"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10372725"/>
          <a:ext cx="0" cy="676275"/>
        </a:xfrm>
        <a:prstGeom prst="rect">
          <a:avLst/>
        </a:prstGeom>
        <a:noFill/>
        <a:ln w="9525">
          <a:noFill/>
          <a:miter lim="800000"/>
          <a:headEnd/>
          <a:tailEnd/>
        </a:ln>
      </xdr:spPr>
    </xdr:pic>
    <xdr:clientData/>
  </xdr:twoCellAnchor>
  <xdr:twoCellAnchor editAs="oneCell">
    <xdr:from>
      <xdr:col>0</xdr:col>
      <xdr:colOff>0</xdr:colOff>
      <xdr:row>20</xdr:row>
      <xdr:rowOff>0</xdr:rowOff>
    </xdr:from>
    <xdr:to>
      <xdr:col>0</xdr:col>
      <xdr:colOff>1701</xdr:colOff>
      <xdr:row>21</xdr:row>
      <xdr:rowOff>253773</xdr:rowOff>
    </xdr:to>
    <xdr:pic>
      <xdr:nvPicPr>
        <xdr:cNvPr id="4545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600200" y="10410825"/>
          <a:ext cx="0" cy="590550"/>
        </a:xfrm>
        <a:prstGeom prst="rect">
          <a:avLst/>
        </a:prstGeom>
        <a:noFill/>
        <a:ln w="9525">
          <a:noFill/>
          <a:miter lim="800000"/>
          <a:headEnd/>
          <a:tailEnd/>
        </a:ln>
      </xdr:spPr>
    </xdr:pic>
    <xdr:clientData/>
  </xdr:twoCellAnchor>
  <xdr:twoCellAnchor editAs="oneCell">
    <xdr:from>
      <xdr:col>0</xdr:col>
      <xdr:colOff>0</xdr:colOff>
      <xdr:row>25</xdr:row>
      <xdr:rowOff>666750</xdr:rowOff>
    </xdr:from>
    <xdr:to>
      <xdr:col>0</xdr:col>
      <xdr:colOff>1701</xdr:colOff>
      <xdr:row>28</xdr:row>
      <xdr:rowOff>1362</xdr:rowOff>
    </xdr:to>
    <xdr:pic>
      <xdr:nvPicPr>
        <xdr:cNvPr id="45452"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10372725"/>
          <a:ext cx="0" cy="676275"/>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23</xdr:row>
      <xdr:rowOff>253773</xdr:rowOff>
    </xdr:to>
    <xdr:pic>
      <xdr:nvPicPr>
        <xdr:cNvPr id="4545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600200" y="13077825"/>
          <a:ext cx="0" cy="590550"/>
        </a:xfrm>
        <a:prstGeom prst="rect">
          <a:avLst/>
        </a:prstGeom>
        <a:noFill/>
        <a:ln w="9525">
          <a:noFill/>
          <a:miter lim="800000"/>
          <a:headEnd/>
          <a:tailEnd/>
        </a:ln>
      </xdr:spPr>
    </xdr:pic>
    <xdr:clientData/>
  </xdr:twoCellAnchor>
  <xdr:twoCellAnchor editAs="oneCell">
    <xdr:from>
      <xdr:col>0</xdr:col>
      <xdr:colOff>0</xdr:colOff>
      <xdr:row>19</xdr:row>
      <xdr:rowOff>38100</xdr:rowOff>
    </xdr:from>
    <xdr:to>
      <xdr:col>0</xdr:col>
      <xdr:colOff>1701</xdr:colOff>
      <xdr:row>20</xdr:row>
      <xdr:rowOff>288851</xdr:rowOff>
    </xdr:to>
    <xdr:pic>
      <xdr:nvPicPr>
        <xdr:cNvPr id="4545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600200" y="12411075"/>
          <a:ext cx="0" cy="590550"/>
        </a:xfrm>
        <a:prstGeom prst="rect">
          <a:avLst/>
        </a:prstGeom>
        <a:noFill/>
        <a:ln w="9525">
          <a:noFill/>
          <a:miter lim="800000"/>
          <a:headEnd/>
          <a:tailEnd/>
        </a:ln>
      </xdr:spPr>
    </xdr:pic>
    <xdr:clientData/>
  </xdr:twoCellAnchor>
  <xdr:twoCellAnchor editAs="oneCell">
    <xdr:from>
      <xdr:col>0</xdr:col>
      <xdr:colOff>0</xdr:colOff>
      <xdr:row>28</xdr:row>
      <xdr:rowOff>0</xdr:rowOff>
    </xdr:from>
    <xdr:to>
      <xdr:col>0</xdr:col>
      <xdr:colOff>1701</xdr:colOff>
      <xdr:row>29</xdr:row>
      <xdr:rowOff>229959</xdr:rowOff>
    </xdr:to>
    <xdr:pic>
      <xdr:nvPicPr>
        <xdr:cNvPr id="4545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14420850"/>
          <a:ext cx="0" cy="590550"/>
        </a:xfrm>
        <a:prstGeom prst="rect">
          <a:avLst/>
        </a:prstGeom>
        <a:noFill/>
        <a:ln w="9525">
          <a:noFill/>
          <a:miter lim="800000"/>
          <a:headEnd/>
          <a:tailEnd/>
        </a:ln>
      </xdr:spPr>
    </xdr:pic>
    <xdr:clientData/>
  </xdr:twoCellAnchor>
  <xdr:twoCellAnchor editAs="oneCell">
    <xdr:from>
      <xdr:col>0</xdr:col>
      <xdr:colOff>0</xdr:colOff>
      <xdr:row>22</xdr:row>
      <xdr:rowOff>47625</xdr:rowOff>
    </xdr:from>
    <xdr:to>
      <xdr:col>0</xdr:col>
      <xdr:colOff>1701</xdr:colOff>
      <xdr:row>23</xdr:row>
      <xdr:rowOff>289492</xdr:rowOff>
    </xdr:to>
    <xdr:pic>
      <xdr:nvPicPr>
        <xdr:cNvPr id="4545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13754100"/>
          <a:ext cx="0" cy="590550"/>
        </a:xfrm>
        <a:prstGeom prst="rect">
          <a:avLst/>
        </a:prstGeom>
        <a:noFill/>
        <a:ln w="9525">
          <a:noFill/>
          <a:miter lim="800000"/>
          <a:headEnd/>
          <a:tailEnd/>
        </a:ln>
      </xdr:spPr>
    </xdr:pic>
    <xdr:clientData/>
  </xdr:twoCellAnchor>
  <xdr:twoCellAnchor editAs="oneCell">
    <xdr:from>
      <xdr:col>0</xdr:col>
      <xdr:colOff>0</xdr:colOff>
      <xdr:row>28</xdr:row>
      <xdr:rowOff>0</xdr:rowOff>
    </xdr:from>
    <xdr:to>
      <xdr:col>0</xdr:col>
      <xdr:colOff>1701</xdr:colOff>
      <xdr:row>30</xdr:row>
      <xdr:rowOff>23130</xdr:rowOff>
    </xdr:to>
    <xdr:pic>
      <xdr:nvPicPr>
        <xdr:cNvPr id="45457" name="il_fi" descr="http://1.bp.blogspot.com/_EibTHldYDRU/THYd9ETXMjI/AAAAAAAAAfw/n2GSkA0-gw8/s1600/1.jpg"/>
        <xdr:cNvPicPr>
          <a:picLocks noChangeAspect="1" noChangeArrowheads="1"/>
        </xdr:cNvPicPr>
      </xdr:nvPicPr>
      <xdr:blipFill>
        <a:blip xmlns:r="http://schemas.openxmlformats.org/officeDocument/2006/relationships" r:embed="rId6"/>
        <a:srcRect/>
        <a:stretch>
          <a:fillRect/>
        </a:stretch>
      </xdr:blipFill>
      <xdr:spPr bwMode="auto">
        <a:xfrm>
          <a:off x="1495425" y="14382750"/>
          <a:ext cx="0" cy="723900"/>
        </a:xfrm>
        <a:prstGeom prst="rect">
          <a:avLst/>
        </a:prstGeom>
        <a:noFill/>
        <a:ln w="9525">
          <a:noFill/>
          <a:miter lim="800000"/>
          <a:headEnd/>
          <a:tailEnd/>
        </a:ln>
      </xdr:spPr>
    </xdr:pic>
    <xdr:clientData/>
  </xdr:twoCellAnchor>
  <xdr:twoCellAnchor editAs="oneCell">
    <xdr:from>
      <xdr:col>0</xdr:col>
      <xdr:colOff>0</xdr:colOff>
      <xdr:row>15</xdr:row>
      <xdr:rowOff>47625</xdr:rowOff>
    </xdr:from>
    <xdr:to>
      <xdr:col>0</xdr:col>
      <xdr:colOff>1701</xdr:colOff>
      <xdr:row>16</xdr:row>
      <xdr:rowOff>301399</xdr:rowOff>
    </xdr:to>
    <xdr:pic>
      <xdr:nvPicPr>
        <xdr:cNvPr id="45458"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8420100"/>
          <a:ext cx="0" cy="590550"/>
        </a:xfrm>
        <a:prstGeom prst="rect">
          <a:avLst/>
        </a:prstGeom>
        <a:noFill/>
        <a:ln w="9525">
          <a:noFill/>
          <a:miter lim="800000"/>
          <a:headEnd/>
          <a:tailEnd/>
        </a:ln>
      </xdr:spPr>
    </xdr:pic>
    <xdr:clientData/>
  </xdr:twoCellAnchor>
  <xdr:twoCellAnchor editAs="oneCell">
    <xdr:from>
      <xdr:col>0</xdr:col>
      <xdr:colOff>0</xdr:colOff>
      <xdr:row>15</xdr:row>
      <xdr:rowOff>38100</xdr:rowOff>
    </xdr:from>
    <xdr:to>
      <xdr:col>0</xdr:col>
      <xdr:colOff>1701</xdr:colOff>
      <xdr:row>16</xdr:row>
      <xdr:rowOff>291874</xdr:rowOff>
    </xdr:to>
    <xdr:pic>
      <xdr:nvPicPr>
        <xdr:cNvPr id="4545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8410575"/>
          <a:ext cx="0" cy="590550"/>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1701</xdr:colOff>
      <xdr:row>16</xdr:row>
      <xdr:rowOff>213292</xdr:rowOff>
    </xdr:to>
    <xdr:pic>
      <xdr:nvPicPr>
        <xdr:cNvPr id="45460" name="il_fi" descr="http://ecochildsplay.com/wp-content/uploads/2008/08/18088.jpg"/>
        <xdr:cNvPicPr>
          <a:picLocks noChangeAspect="1" noChangeArrowheads="1"/>
        </xdr:cNvPicPr>
      </xdr:nvPicPr>
      <xdr:blipFill>
        <a:blip xmlns:r="http://schemas.openxmlformats.org/officeDocument/2006/relationships" r:embed="rId7"/>
        <a:srcRect/>
        <a:stretch>
          <a:fillRect/>
        </a:stretch>
      </xdr:blipFill>
      <xdr:spPr bwMode="auto">
        <a:xfrm>
          <a:off x="1600200" y="9096375"/>
          <a:ext cx="0" cy="561975"/>
        </a:xfrm>
        <a:prstGeom prst="rect">
          <a:avLst/>
        </a:prstGeom>
        <a:noFill/>
        <a:ln w="9525">
          <a:noFill/>
          <a:miter lim="800000"/>
          <a:headEnd/>
          <a:tailEnd/>
        </a:ln>
      </xdr:spPr>
    </xdr:pic>
    <xdr:clientData/>
  </xdr:twoCellAnchor>
  <xdr:twoCellAnchor editAs="oneCell">
    <xdr:from>
      <xdr:col>0</xdr:col>
      <xdr:colOff>0</xdr:colOff>
      <xdr:row>23</xdr:row>
      <xdr:rowOff>28575</xdr:rowOff>
    </xdr:from>
    <xdr:to>
      <xdr:col>0</xdr:col>
      <xdr:colOff>1701</xdr:colOff>
      <xdr:row>24</xdr:row>
      <xdr:rowOff>249240</xdr:rowOff>
    </xdr:to>
    <xdr:pic>
      <xdr:nvPicPr>
        <xdr:cNvPr id="45461" name="il_fi" descr="http://www.mightysworld.com/newborns-2/images/8245_6_39-congenital-absence-right-hand.jpg"/>
        <xdr:cNvPicPr>
          <a:picLocks noChangeAspect="1" noChangeArrowheads="1"/>
        </xdr:cNvPicPr>
      </xdr:nvPicPr>
      <xdr:blipFill>
        <a:blip xmlns:r="http://schemas.openxmlformats.org/officeDocument/2006/relationships" r:embed="rId8"/>
        <a:srcRect/>
        <a:stretch>
          <a:fillRect/>
        </a:stretch>
      </xdr:blipFill>
      <xdr:spPr bwMode="auto">
        <a:xfrm>
          <a:off x="1628775" y="9734550"/>
          <a:ext cx="0" cy="561975"/>
        </a:xfrm>
        <a:prstGeom prst="rect">
          <a:avLst/>
        </a:prstGeom>
        <a:noFill/>
        <a:ln w="9525">
          <a:noFill/>
          <a:miter lim="800000"/>
          <a:headEnd/>
          <a:tailEnd/>
        </a:ln>
      </xdr:spPr>
    </xdr:pic>
    <xdr:clientData/>
  </xdr:twoCellAnchor>
  <xdr:twoCellAnchor editAs="oneCell">
    <xdr:from>
      <xdr:col>0</xdr:col>
      <xdr:colOff>0</xdr:colOff>
      <xdr:row>20</xdr:row>
      <xdr:rowOff>0</xdr:rowOff>
    </xdr:from>
    <xdr:to>
      <xdr:col>0</xdr:col>
      <xdr:colOff>1701</xdr:colOff>
      <xdr:row>21</xdr:row>
      <xdr:rowOff>221434</xdr:rowOff>
    </xdr:to>
    <xdr:pic>
      <xdr:nvPicPr>
        <xdr:cNvPr id="45462" name="il_fi" descr="http://www.seattlechildrens.org/uploadedimages/Seattle_Childrens/cmsassets/Images/clubfoot-lg.jpg"/>
        <xdr:cNvPicPr>
          <a:picLocks noChangeAspect="1" noChangeArrowheads="1"/>
        </xdr:cNvPicPr>
      </xdr:nvPicPr>
      <xdr:blipFill>
        <a:blip xmlns:r="http://schemas.openxmlformats.org/officeDocument/2006/relationships" r:embed="rId9"/>
        <a:srcRect/>
        <a:stretch>
          <a:fillRect/>
        </a:stretch>
      </xdr:blipFill>
      <xdr:spPr bwMode="auto">
        <a:xfrm>
          <a:off x="1619250" y="10410825"/>
          <a:ext cx="0" cy="552450"/>
        </a:xfrm>
        <a:prstGeom prst="rect">
          <a:avLst/>
        </a:prstGeom>
        <a:noFill/>
        <a:ln w="9525">
          <a:noFill/>
          <a:miter lim="800000"/>
          <a:headEnd/>
          <a:tailEnd/>
        </a:ln>
      </xdr:spPr>
    </xdr:pic>
    <xdr:clientData/>
  </xdr:twoCellAnchor>
  <xdr:twoCellAnchor editAs="oneCell">
    <xdr:from>
      <xdr:col>0</xdr:col>
      <xdr:colOff>0</xdr:colOff>
      <xdr:row>19</xdr:row>
      <xdr:rowOff>0</xdr:rowOff>
    </xdr:from>
    <xdr:to>
      <xdr:col>0</xdr:col>
      <xdr:colOff>1701</xdr:colOff>
      <xdr:row>21</xdr:row>
      <xdr:rowOff>34586</xdr:rowOff>
    </xdr:to>
    <xdr:pic>
      <xdr:nvPicPr>
        <xdr:cNvPr id="45463" name="il_fi" descr="http://www.cdc.gov/ncbddd/birthdefects/images/cleftlip_small.jpg"/>
        <xdr:cNvPicPr>
          <a:picLocks noChangeAspect="1" noChangeArrowheads="1"/>
        </xdr:cNvPicPr>
      </xdr:nvPicPr>
      <xdr:blipFill>
        <a:blip xmlns:r="http://schemas.openxmlformats.org/officeDocument/2006/relationships" r:embed="rId10"/>
        <a:srcRect/>
        <a:stretch>
          <a:fillRect/>
        </a:stretch>
      </xdr:blipFill>
      <xdr:spPr bwMode="auto">
        <a:xfrm>
          <a:off x="1724025" y="12315825"/>
          <a:ext cx="0" cy="714375"/>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23</xdr:row>
      <xdr:rowOff>327139</xdr:rowOff>
    </xdr:to>
    <xdr:pic>
      <xdr:nvPicPr>
        <xdr:cNvPr id="45464" name="il_fi" descr="http://upload.wikimedia.org/wikipedia/commons/1/16/Cleftpalate.jpeg"/>
        <xdr:cNvPicPr>
          <a:picLocks noChangeAspect="1" noChangeArrowheads="1"/>
        </xdr:cNvPicPr>
      </xdr:nvPicPr>
      <xdr:blipFill>
        <a:blip xmlns:r="http://schemas.openxmlformats.org/officeDocument/2006/relationships" r:embed="rId11"/>
        <a:srcRect l="6818" t="8664" r="52272" b="28880"/>
        <a:stretch>
          <a:fillRect/>
        </a:stretch>
      </xdr:blipFill>
      <xdr:spPr bwMode="auto">
        <a:xfrm>
          <a:off x="1685925" y="13030200"/>
          <a:ext cx="0" cy="666750"/>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1701</xdr:colOff>
      <xdr:row>9</xdr:row>
      <xdr:rowOff>185976</xdr:rowOff>
    </xdr:to>
    <xdr:pic>
      <xdr:nvPicPr>
        <xdr:cNvPr id="4546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3886200"/>
          <a:ext cx="0" cy="67627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1701</xdr:colOff>
      <xdr:row>13</xdr:row>
      <xdr:rowOff>250370</xdr:rowOff>
    </xdr:to>
    <xdr:pic>
      <xdr:nvPicPr>
        <xdr:cNvPr id="4546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7086600"/>
          <a:ext cx="0" cy="590550"/>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1701</xdr:colOff>
      <xdr:row>9</xdr:row>
      <xdr:rowOff>185976</xdr:rowOff>
    </xdr:to>
    <xdr:pic>
      <xdr:nvPicPr>
        <xdr:cNvPr id="4546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3886200"/>
          <a:ext cx="0" cy="676275"/>
        </a:xfrm>
        <a:prstGeom prst="rect">
          <a:avLst/>
        </a:prstGeom>
        <a:noFill/>
        <a:ln w="9525">
          <a:noFill/>
          <a:miter lim="800000"/>
          <a:headEnd/>
          <a:tailEnd/>
        </a:ln>
      </xdr:spPr>
    </xdr:pic>
    <xdr:clientData/>
  </xdr:twoCellAnchor>
  <xdr:twoCellAnchor editAs="oneCell">
    <xdr:from>
      <xdr:col>0</xdr:col>
      <xdr:colOff>0</xdr:colOff>
      <xdr:row>9</xdr:row>
      <xdr:rowOff>666750</xdr:rowOff>
    </xdr:from>
    <xdr:to>
      <xdr:col>0</xdr:col>
      <xdr:colOff>1701</xdr:colOff>
      <xdr:row>12</xdr:row>
      <xdr:rowOff>1019</xdr:rowOff>
    </xdr:to>
    <xdr:pic>
      <xdr:nvPicPr>
        <xdr:cNvPr id="4546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5705475"/>
          <a:ext cx="0" cy="676275"/>
        </a:xfrm>
        <a:prstGeom prst="rect">
          <a:avLst/>
        </a:prstGeom>
        <a:noFill/>
        <a:ln w="9525">
          <a:noFill/>
          <a:miter lim="800000"/>
          <a:headEnd/>
          <a:tailEnd/>
        </a:ln>
      </xdr:spPr>
    </xdr:pic>
    <xdr:clientData/>
  </xdr:twoCellAnchor>
  <xdr:twoCellAnchor editAs="oneCell">
    <xdr:from>
      <xdr:col>0</xdr:col>
      <xdr:colOff>0</xdr:colOff>
      <xdr:row>9</xdr:row>
      <xdr:rowOff>47625</xdr:rowOff>
    </xdr:from>
    <xdr:to>
      <xdr:col>0</xdr:col>
      <xdr:colOff>1701</xdr:colOff>
      <xdr:row>10</xdr:row>
      <xdr:rowOff>301396</xdr:rowOff>
    </xdr:to>
    <xdr:pic>
      <xdr:nvPicPr>
        <xdr:cNvPr id="4546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5086350"/>
          <a:ext cx="0" cy="590550"/>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1701</xdr:colOff>
      <xdr:row>9</xdr:row>
      <xdr:rowOff>185976</xdr:rowOff>
    </xdr:to>
    <xdr:pic>
      <xdr:nvPicPr>
        <xdr:cNvPr id="45470"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3886200"/>
          <a:ext cx="0" cy="676275"/>
        </a:xfrm>
        <a:prstGeom prst="rect">
          <a:avLst/>
        </a:prstGeom>
        <a:noFill/>
        <a:ln w="9525">
          <a:noFill/>
          <a:miter lim="800000"/>
          <a:headEnd/>
          <a:tailEnd/>
        </a:ln>
      </xdr:spPr>
    </xdr:pic>
    <xdr:clientData/>
  </xdr:twoCellAnchor>
  <xdr:twoCellAnchor editAs="oneCell">
    <xdr:from>
      <xdr:col>0</xdr:col>
      <xdr:colOff>0</xdr:colOff>
      <xdr:row>9</xdr:row>
      <xdr:rowOff>666750</xdr:rowOff>
    </xdr:from>
    <xdr:to>
      <xdr:col>0</xdr:col>
      <xdr:colOff>1701</xdr:colOff>
      <xdr:row>12</xdr:row>
      <xdr:rowOff>1019</xdr:rowOff>
    </xdr:to>
    <xdr:pic>
      <xdr:nvPicPr>
        <xdr:cNvPr id="45471"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5705475"/>
          <a:ext cx="0" cy="676275"/>
        </a:xfrm>
        <a:prstGeom prst="rect">
          <a:avLst/>
        </a:prstGeom>
        <a:noFill/>
        <a:ln w="9525">
          <a:noFill/>
          <a:miter lim="800000"/>
          <a:headEnd/>
          <a:tailEnd/>
        </a:ln>
      </xdr:spPr>
    </xdr:pic>
    <xdr:clientData/>
  </xdr:twoCellAnchor>
  <xdr:twoCellAnchor editAs="oneCell">
    <xdr:from>
      <xdr:col>0</xdr:col>
      <xdr:colOff>0</xdr:colOff>
      <xdr:row>11</xdr:row>
      <xdr:rowOff>47625</xdr:rowOff>
    </xdr:from>
    <xdr:to>
      <xdr:col>0</xdr:col>
      <xdr:colOff>1701</xdr:colOff>
      <xdr:row>12</xdr:row>
      <xdr:rowOff>299698</xdr:rowOff>
    </xdr:to>
    <xdr:pic>
      <xdr:nvPicPr>
        <xdr:cNvPr id="4547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6419850"/>
          <a:ext cx="0" cy="590550"/>
        </a:xfrm>
        <a:prstGeom prst="rect">
          <a:avLst/>
        </a:prstGeom>
        <a:noFill/>
        <a:ln w="9525">
          <a:noFill/>
          <a:miter lim="800000"/>
          <a:headEnd/>
          <a:tailEnd/>
        </a:ln>
      </xdr:spPr>
    </xdr:pic>
    <xdr:clientData/>
  </xdr:twoCellAnchor>
  <xdr:twoCellAnchor editAs="oneCell">
    <xdr:from>
      <xdr:col>0</xdr:col>
      <xdr:colOff>0</xdr:colOff>
      <xdr:row>9</xdr:row>
      <xdr:rowOff>666750</xdr:rowOff>
    </xdr:from>
    <xdr:to>
      <xdr:col>0</xdr:col>
      <xdr:colOff>1701</xdr:colOff>
      <xdr:row>12</xdr:row>
      <xdr:rowOff>1019</xdr:rowOff>
    </xdr:to>
    <xdr:pic>
      <xdr:nvPicPr>
        <xdr:cNvPr id="4547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5705475"/>
          <a:ext cx="0" cy="676275"/>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1701</xdr:colOff>
      <xdr:row>9</xdr:row>
      <xdr:rowOff>185976</xdr:rowOff>
    </xdr:to>
    <xdr:pic>
      <xdr:nvPicPr>
        <xdr:cNvPr id="45474"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3886200"/>
          <a:ext cx="0" cy="676275"/>
        </a:xfrm>
        <a:prstGeom prst="rect">
          <a:avLst/>
        </a:prstGeom>
        <a:noFill/>
        <a:ln w="9525">
          <a:noFill/>
          <a:miter lim="800000"/>
          <a:headEnd/>
          <a:tailEnd/>
        </a:ln>
      </xdr:spPr>
    </xdr:pic>
    <xdr:clientData/>
  </xdr:twoCellAnchor>
  <xdr:twoCellAnchor editAs="oneCell">
    <xdr:from>
      <xdr:col>0</xdr:col>
      <xdr:colOff>0</xdr:colOff>
      <xdr:row>9</xdr:row>
      <xdr:rowOff>666750</xdr:rowOff>
    </xdr:from>
    <xdr:to>
      <xdr:col>0</xdr:col>
      <xdr:colOff>1701</xdr:colOff>
      <xdr:row>12</xdr:row>
      <xdr:rowOff>1019</xdr:rowOff>
    </xdr:to>
    <xdr:pic>
      <xdr:nvPicPr>
        <xdr:cNvPr id="4547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5705475"/>
          <a:ext cx="0" cy="676275"/>
        </a:xfrm>
        <a:prstGeom prst="rect">
          <a:avLst/>
        </a:prstGeom>
        <a:noFill/>
        <a:ln w="9525">
          <a:noFill/>
          <a:miter lim="800000"/>
          <a:headEnd/>
          <a:tailEnd/>
        </a:ln>
      </xdr:spPr>
    </xdr:pic>
    <xdr:clientData/>
  </xdr:twoCellAnchor>
  <xdr:twoCellAnchor editAs="oneCell">
    <xdr:from>
      <xdr:col>0</xdr:col>
      <xdr:colOff>0</xdr:colOff>
      <xdr:row>10</xdr:row>
      <xdr:rowOff>47625</xdr:rowOff>
    </xdr:from>
    <xdr:to>
      <xdr:col>0</xdr:col>
      <xdr:colOff>1701</xdr:colOff>
      <xdr:row>11</xdr:row>
      <xdr:rowOff>301399</xdr:rowOff>
    </xdr:to>
    <xdr:pic>
      <xdr:nvPicPr>
        <xdr:cNvPr id="4547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5753100"/>
          <a:ext cx="0" cy="590550"/>
        </a:xfrm>
        <a:prstGeom prst="rect">
          <a:avLst/>
        </a:prstGeom>
        <a:noFill/>
        <a:ln w="9525">
          <a:noFill/>
          <a:miter lim="800000"/>
          <a:headEnd/>
          <a:tailEnd/>
        </a:ln>
      </xdr:spPr>
    </xdr:pic>
    <xdr:clientData/>
  </xdr:twoCellAnchor>
  <xdr:twoCellAnchor editAs="oneCell">
    <xdr:from>
      <xdr:col>0</xdr:col>
      <xdr:colOff>0</xdr:colOff>
      <xdr:row>9</xdr:row>
      <xdr:rowOff>666750</xdr:rowOff>
    </xdr:from>
    <xdr:to>
      <xdr:col>0</xdr:col>
      <xdr:colOff>1701</xdr:colOff>
      <xdr:row>12</xdr:row>
      <xdr:rowOff>1019</xdr:rowOff>
    </xdr:to>
    <xdr:pic>
      <xdr:nvPicPr>
        <xdr:cNvPr id="4547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5705475"/>
          <a:ext cx="0" cy="676275"/>
        </a:xfrm>
        <a:prstGeom prst="rect">
          <a:avLst/>
        </a:prstGeom>
        <a:noFill/>
        <a:ln w="9525">
          <a:noFill/>
          <a:miter lim="800000"/>
          <a:headEnd/>
          <a:tailEnd/>
        </a:ln>
      </xdr:spPr>
    </xdr:pic>
    <xdr:clientData/>
  </xdr:twoCellAnchor>
  <xdr:twoCellAnchor editAs="oneCell">
    <xdr:from>
      <xdr:col>0</xdr:col>
      <xdr:colOff>0</xdr:colOff>
      <xdr:row>9</xdr:row>
      <xdr:rowOff>666750</xdr:rowOff>
    </xdr:from>
    <xdr:to>
      <xdr:col>0</xdr:col>
      <xdr:colOff>1701</xdr:colOff>
      <xdr:row>12</xdr:row>
      <xdr:rowOff>1019</xdr:rowOff>
    </xdr:to>
    <xdr:pic>
      <xdr:nvPicPr>
        <xdr:cNvPr id="4547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619250" y="5705475"/>
          <a:ext cx="0" cy="676275"/>
        </a:xfrm>
        <a:prstGeom prst="rect">
          <a:avLst/>
        </a:prstGeom>
        <a:noFill/>
        <a:ln w="9525">
          <a:noFill/>
          <a:miter lim="800000"/>
          <a:headEnd/>
          <a:tailEnd/>
        </a:ln>
      </xdr:spPr>
    </xdr:pic>
    <xdr:clientData/>
  </xdr:twoCellAnchor>
  <xdr:twoCellAnchor editAs="oneCell">
    <xdr:from>
      <xdr:col>0</xdr:col>
      <xdr:colOff>0</xdr:colOff>
      <xdr:row>22</xdr:row>
      <xdr:rowOff>57150</xdr:rowOff>
    </xdr:from>
    <xdr:to>
      <xdr:col>0</xdr:col>
      <xdr:colOff>1701</xdr:colOff>
      <xdr:row>23</xdr:row>
      <xdr:rowOff>260917</xdr:rowOff>
    </xdr:to>
    <xdr:pic>
      <xdr:nvPicPr>
        <xdr:cNvPr id="45479" name="il_fi" descr="http://www.cdc.gov/ncbddd/birthdefects/images/gastroschisis-web.jpg"/>
        <xdr:cNvPicPr>
          <a:picLocks noChangeAspect="1" noChangeArrowheads="1"/>
        </xdr:cNvPicPr>
      </xdr:nvPicPr>
      <xdr:blipFill>
        <a:blip xmlns:r="http://schemas.openxmlformats.org/officeDocument/2006/relationships" r:embed="rId12"/>
        <a:srcRect/>
        <a:stretch>
          <a:fillRect/>
        </a:stretch>
      </xdr:blipFill>
      <xdr:spPr bwMode="auto">
        <a:xfrm>
          <a:off x="1466850" y="13763625"/>
          <a:ext cx="0" cy="552450"/>
        </a:xfrm>
        <a:prstGeom prst="rect">
          <a:avLst/>
        </a:prstGeom>
        <a:noFill/>
        <a:ln w="9525">
          <a:noFill/>
          <a:miter lim="800000"/>
          <a:headEnd/>
          <a:tailEnd/>
        </a:ln>
      </xdr:spPr>
    </xdr:pic>
    <xdr:clientData/>
  </xdr:twoCellAnchor>
  <xdr:twoCellAnchor editAs="oneCell">
    <xdr:from>
      <xdr:col>0</xdr:col>
      <xdr:colOff>0</xdr:colOff>
      <xdr:row>9</xdr:row>
      <xdr:rowOff>9525</xdr:rowOff>
    </xdr:from>
    <xdr:to>
      <xdr:col>0</xdr:col>
      <xdr:colOff>1701</xdr:colOff>
      <xdr:row>10</xdr:row>
      <xdr:rowOff>320446</xdr:rowOff>
    </xdr:to>
    <xdr:pic>
      <xdr:nvPicPr>
        <xdr:cNvPr id="45480" name="il_fi" descr="http://www.nlm.nih.gov/medlineplus/ency/images/ency/fullsize/9288.jpg"/>
        <xdr:cNvPicPr>
          <a:picLocks noChangeAspect="1" noChangeArrowheads="1"/>
        </xdr:cNvPicPr>
      </xdr:nvPicPr>
      <xdr:blipFill>
        <a:blip xmlns:r="http://schemas.openxmlformats.org/officeDocument/2006/relationships" r:embed="rId13"/>
        <a:srcRect/>
        <a:stretch>
          <a:fillRect/>
        </a:stretch>
      </xdr:blipFill>
      <xdr:spPr bwMode="auto">
        <a:xfrm>
          <a:off x="1581150" y="5048250"/>
          <a:ext cx="0" cy="647700"/>
        </a:xfrm>
        <a:prstGeom prst="rect">
          <a:avLst/>
        </a:prstGeom>
        <a:noFill/>
        <a:ln w="9525">
          <a:noFill/>
          <a:miter lim="800000"/>
          <a:headEnd/>
          <a:tailEnd/>
        </a:ln>
      </xdr:spPr>
    </xdr:pic>
    <xdr:clientData/>
  </xdr:twoCellAnchor>
  <xdr:twoCellAnchor editAs="oneCell">
    <xdr:from>
      <xdr:col>0</xdr:col>
      <xdr:colOff>0</xdr:colOff>
      <xdr:row>10</xdr:row>
      <xdr:rowOff>19050</xdr:rowOff>
    </xdr:from>
    <xdr:to>
      <xdr:col>0</xdr:col>
      <xdr:colOff>1701</xdr:colOff>
      <xdr:row>11</xdr:row>
      <xdr:rowOff>310924</xdr:rowOff>
    </xdr:to>
    <xdr:pic>
      <xdr:nvPicPr>
        <xdr:cNvPr id="45481" name="il_fi" descr="http://www.riversideonline.com/source/images/image_popup/r7_placentaprevia.jpg"/>
        <xdr:cNvPicPr>
          <a:picLocks noChangeAspect="1" noChangeArrowheads="1"/>
        </xdr:cNvPicPr>
      </xdr:nvPicPr>
      <xdr:blipFill>
        <a:blip xmlns:r="http://schemas.openxmlformats.org/officeDocument/2006/relationships" r:embed="rId14"/>
        <a:srcRect/>
        <a:stretch>
          <a:fillRect/>
        </a:stretch>
      </xdr:blipFill>
      <xdr:spPr bwMode="auto">
        <a:xfrm>
          <a:off x="1571625" y="5724525"/>
          <a:ext cx="0" cy="628650"/>
        </a:xfrm>
        <a:prstGeom prst="rect">
          <a:avLst/>
        </a:prstGeom>
        <a:noFill/>
        <a:ln w="9525">
          <a:noFill/>
          <a:miter lim="800000"/>
          <a:headEnd/>
          <a:tailEnd/>
        </a:ln>
      </xdr:spPr>
    </xdr:pic>
    <xdr:clientData/>
  </xdr:twoCellAnchor>
  <xdr:twoCellAnchor editAs="oneCell">
    <xdr:from>
      <xdr:col>0</xdr:col>
      <xdr:colOff>0</xdr:colOff>
      <xdr:row>11</xdr:row>
      <xdr:rowOff>38100</xdr:rowOff>
    </xdr:from>
    <xdr:to>
      <xdr:col>0</xdr:col>
      <xdr:colOff>1701</xdr:colOff>
      <xdr:row>13</xdr:row>
      <xdr:rowOff>4422</xdr:rowOff>
    </xdr:to>
    <xdr:pic>
      <xdr:nvPicPr>
        <xdr:cNvPr id="45482" name="il_fi" descr="http://www.pennmedicine.org/health_info/pregnancy/graphics/images/en/19747.jpg"/>
        <xdr:cNvPicPr>
          <a:picLocks noChangeAspect="1" noChangeArrowheads="1"/>
        </xdr:cNvPicPr>
      </xdr:nvPicPr>
      <xdr:blipFill>
        <a:blip xmlns:r="http://schemas.openxmlformats.org/officeDocument/2006/relationships" r:embed="rId15"/>
        <a:srcRect/>
        <a:stretch>
          <a:fillRect/>
        </a:stretch>
      </xdr:blipFill>
      <xdr:spPr bwMode="auto">
        <a:xfrm>
          <a:off x="1514475" y="6410325"/>
          <a:ext cx="0" cy="638175"/>
        </a:xfrm>
        <a:prstGeom prst="rect">
          <a:avLst/>
        </a:prstGeom>
        <a:noFill/>
        <a:ln w="9525">
          <a:noFill/>
          <a:miter lim="800000"/>
          <a:headEnd/>
          <a:tailEnd/>
        </a:ln>
      </xdr:spPr>
    </xdr:pic>
    <xdr:clientData/>
  </xdr:twoCellAnchor>
  <xdr:twoCellAnchor editAs="oneCell">
    <xdr:from>
      <xdr:col>0</xdr:col>
      <xdr:colOff>942975</xdr:colOff>
      <xdr:row>7</xdr:row>
      <xdr:rowOff>0</xdr:rowOff>
    </xdr:from>
    <xdr:to>
      <xdr:col>0</xdr:col>
      <xdr:colOff>942975</xdr:colOff>
      <xdr:row>8</xdr:row>
      <xdr:rowOff>149726</xdr:rowOff>
    </xdr:to>
    <xdr:pic>
      <xdr:nvPicPr>
        <xdr:cNvPr id="45483"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3381375" y="3219450"/>
          <a:ext cx="0" cy="96202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1701</xdr:colOff>
      <xdr:row>16</xdr:row>
      <xdr:rowOff>291872</xdr:rowOff>
    </xdr:to>
    <xdr:pic>
      <xdr:nvPicPr>
        <xdr:cNvPr id="45484" name="Picture 917" descr="http://www.aafp.org/afp/2004/0615/afp20040615p2863-f1.gif"/>
        <xdr:cNvPicPr>
          <a:picLocks noChangeAspect="1" noChangeArrowheads="1"/>
        </xdr:cNvPicPr>
      </xdr:nvPicPr>
      <xdr:blipFill>
        <a:blip xmlns:r="http://schemas.openxmlformats.org/officeDocument/2006/relationships" r:embed="rId16"/>
        <a:srcRect/>
        <a:stretch>
          <a:fillRect/>
        </a:stretch>
      </xdr:blipFill>
      <xdr:spPr bwMode="auto">
        <a:xfrm>
          <a:off x="1666875" y="11049000"/>
          <a:ext cx="0" cy="628650"/>
        </a:xfrm>
        <a:prstGeom prst="rect">
          <a:avLst/>
        </a:prstGeom>
        <a:noFill/>
        <a:ln w="9525">
          <a:noFill/>
          <a:miter lim="800000"/>
          <a:headEnd/>
          <a:tailEnd/>
        </a:ln>
      </xdr:spPr>
    </xdr:pic>
    <xdr:clientData/>
  </xdr:twoCellAnchor>
  <xdr:twoCellAnchor editAs="oneCell">
    <xdr:from>
      <xdr:col>0</xdr:col>
      <xdr:colOff>1400175</xdr:colOff>
      <xdr:row>36</xdr:row>
      <xdr:rowOff>0</xdr:rowOff>
    </xdr:from>
    <xdr:to>
      <xdr:col>0</xdr:col>
      <xdr:colOff>1401876</xdr:colOff>
      <xdr:row>37</xdr:row>
      <xdr:rowOff>184037</xdr:rowOff>
    </xdr:to>
    <xdr:pic>
      <xdr:nvPicPr>
        <xdr:cNvPr id="4548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17706975"/>
          <a:ext cx="0" cy="581025"/>
        </a:xfrm>
        <a:prstGeom prst="rect">
          <a:avLst/>
        </a:prstGeom>
        <a:noFill/>
        <a:ln w="9525">
          <a:noFill/>
          <a:miter lim="800000"/>
          <a:headEnd/>
          <a:tailEnd/>
        </a:ln>
      </xdr:spPr>
    </xdr:pic>
    <xdr:clientData/>
  </xdr:twoCellAnchor>
  <xdr:twoCellAnchor editAs="oneCell">
    <xdr:from>
      <xdr:col>0</xdr:col>
      <xdr:colOff>1400175</xdr:colOff>
      <xdr:row>36</xdr:row>
      <xdr:rowOff>0</xdr:rowOff>
    </xdr:from>
    <xdr:to>
      <xdr:col>0</xdr:col>
      <xdr:colOff>1401876</xdr:colOff>
      <xdr:row>37</xdr:row>
      <xdr:rowOff>184037</xdr:rowOff>
    </xdr:to>
    <xdr:pic>
      <xdr:nvPicPr>
        <xdr:cNvPr id="4548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17706975"/>
          <a:ext cx="0" cy="581025"/>
        </a:xfrm>
        <a:prstGeom prst="rect">
          <a:avLst/>
        </a:prstGeom>
        <a:noFill/>
        <a:ln w="9525">
          <a:noFill/>
          <a:miter lim="800000"/>
          <a:headEnd/>
          <a:tailEnd/>
        </a:ln>
      </xdr:spPr>
    </xdr:pic>
    <xdr:clientData/>
  </xdr:twoCellAnchor>
  <xdr:twoCellAnchor editAs="oneCell">
    <xdr:from>
      <xdr:col>0</xdr:col>
      <xdr:colOff>0</xdr:colOff>
      <xdr:row>28</xdr:row>
      <xdr:rowOff>0</xdr:rowOff>
    </xdr:from>
    <xdr:to>
      <xdr:col>0</xdr:col>
      <xdr:colOff>1701</xdr:colOff>
      <xdr:row>31</xdr:row>
      <xdr:rowOff>6122</xdr:rowOff>
    </xdr:to>
    <xdr:pic>
      <xdr:nvPicPr>
        <xdr:cNvPr id="4548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14373225"/>
          <a:ext cx="0" cy="1057275"/>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33</xdr:row>
      <xdr:rowOff>240166</xdr:rowOff>
    </xdr:to>
    <xdr:pic>
      <xdr:nvPicPr>
        <xdr:cNvPr id="45488"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16373475"/>
          <a:ext cx="0" cy="590550"/>
        </a:xfrm>
        <a:prstGeom prst="rect">
          <a:avLst/>
        </a:prstGeom>
        <a:noFill/>
        <a:ln w="9525">
          <a:noFill/>
          <a:miter lim="800000"/>
          <a:headEnd/>
          <a:tailEnd/>
        </a:ln>
      </xdr:spPr>
    </xdr:pic>
    <xdr:clientData/>
  </xdr:twoCellAnchor>
  <xdr:twoCellAnchor editAs="oneCell">
    <xdr:from>
      <xdr:col>0</xdr:col>
      <xdr:colOff>0</xdr:colOff>
      <xdr:row>32</xdr:row>
      <xdr:rowOff>47625</xdr:rowOff>
    </xdr:from>
    <xdr:to>
      <xdr:col>0</xdr:col>
      <xdr:colOff>1701</xdr:colOff>
      <xdr:row>33</xdr:row>
      <xdr:rowOff>287792</xdr:rowOff>
    </xdr:to>
    <xdr:pic>
      <xdr:nvPicPr>
        <xdr:cNvPr id="4548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16421100"/>
          <a:ext cx="0" cy="590550"/>
        </a:xfrm>
        <a:prstGeom prst="rect">
          <a:avLst/>
        </a:prstGeom>
        <a:noFill/>
        <a:ln w="9525">
          <a:noFill/>
          <a:miter lim="800000"/>
          <a:headEnd/>
          <a:tailEnd/>
        </a:ln>
      </xdr:spPr>
    </xdr:pic>
    <xdr:clientData/>
  </xdr:twoCellAnchor>
  <xdr:twoCellAnchor editAs="oneCell">
    <xdr:from>
      <xdr:col>0</xdr:col>
      <xdr:colOff>0</xdr:colOff>
      <xdr:row>28</xdr:row>
      <xdr:rowOff>0</xdr:rowOff>
    </xdr:from>
    <xdr:to>
      <xdr:col>0</xdr:col>
      <xdr:colOff>1701</xdr:colOff>
      <xdr:row>29</xdr:row>
      <xdr:rowOff>240163</xdr:rowOff>
    </xdr:to>
    <xdr:pic>
      <xdr:nvPicPr>
        <xdr:cNvPr id="45490"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15039975"/>
          <a:ext cx="0" cy="590550"/>
        </a:xfrm>
        <a:prstGeom prst="rect">
          <a:avLst/>
        </a:prstGeom>
        <a:noFill/>
        <a:ln w="9525">
          <a:noFill/>
          <a:miter lim="800000"/>
          <a:headEnd/>
          <a:tailEnd/>
        </a:ln>
      </xdr:spPr>
    </xdr:pic>
    <xdr:clientData/>
  </xdr:twoCellAnchor>
  <xdr:twoCellAnchor editAs="oneCell">
    <xdr:from>
      <xdr:col>0</xdr:col>
      <xdr:colOff>0</xdr:colOff>
      <xdr:row>28</xdr:row>
      <xdr:rowOff>47625</xdr:rowOff>
    </xdr:from>
    <xdr:to>
      <xdr:col>0</xdr:col>
      <xdr:colOff>1701</xdr:colOff>
      <xdr:row>29</xdr:row>
      <xdr:rowOff>277583</xdr:rowOff>
    </xdr:to>
    <xdr:pic>
      <xdr:nvPicPr>
        <xdr:cNvPr id="4549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71625" y="15087600"/>
          <a:ext cx="0" cy="590550"/>
        </a:xfrm>
        <a:prstGeom prst="rect">
          <a:avLst/>
        </a:prstGeom>
        <a:noFill/>
        <a:ln w="9525">
          <a:noFill/>
          <a:miter lim="800000"/>
          <a:headEnd/>
          <a:tailEnd/>
        </a:ln>
      </xdr:spPr>
    </xdr:pic>
    <xdr:clientData/>
  </xdr:twoCellAnchor>
  <xdr:twoCellAnchor editAs="oneCell">
    <xdr:from>
      <xdr:col>0</xdr:col>
      <xdr:colOff>35718</xdr:colOff>
      <xdr:row>0</xdr:row>
      <xdr:rowOff>11906</xdr:rowOff>
    </xdr:from>
    <xdr:to>
      <xdr:col>0</xdr:col>
      <xdr:colOff>2326841</xdr:colOff>
      <xdr:row>0</xdr:row>
      <xdr:rowOff>866022</xdr:rowOff>
    </xdr:to>
    <xdr:pic>
      <xdr:nvPicPr>
        <xdr:cNvPr id="62" name="Picture 3"/>
        <xdr:cNvPicPr>
          <a:picLocks noChangeAspect="1" noChangeArrowheads="1"/>
        </xdr:cNvPicPr>
      </xdr:nvPicPr>
      <xdr:blipFill>
        <a:blip xmlns:r="http://schemas.openxmlformats.org/officeDocument/2006/relationships" r:embed="rId17" cstate="print"/>
        <a:srcRect r="48190"/>
        <a:stretch>
          <a:fillRect/>
        </a:stretch>
      </xdr:blipFill>
      <xdr:spPr bwMode="auto">
        <a:xfrm>
          <a:off x="35718" y="11906"/>
          <a:ext cx="2291123" cy="854116"/>
        </a:xfrm>
        <a:prstGeom prst="rect">
          <a:avLst/>
        </a:prstGeom>
        <a:noFill/>
        <a:ln w="19050">
          <a:solidFill>
            <a:srgbClr val="0070C0"/>
          </a:solidFill>
          <a:miter lim="800000"/>
          <a:headEnd/>
          <a:tailEnd/>
        </a:ln>
      </xdr:spPr>
    </xdr:pic>
    <xdr:clientData/>
  </xdr:twoCellAnchor>
  <xdr:twoCellAnchor editAs="oneCell">
    <xdr:from>
      <xdr:col>0</xdr:col>
      <xdr:colOff>567461</xdr:colOff>
      <xdr:row>49</xdr:row>
      <xdr:rowOff>93110</xdr:rowOff>
    </xdr:from>
    <xdr:to>
      <xdr:col>0</xdr:col>
      <xdr:colOff>567461</xdr:colOff>
      <xdr:row>51</xdr:row>
      <xdr:rowOff>433934</xdr:rowOff>
    </xdr:to>
    <xdr:pic>
      <xdr:nvPicPr>
        <xdr:cNvPr id="6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748436" y="15685535"/>
          <a:ext cx="0" cy="1016343"/>
        </a:xfrm>
        <a:prstGeom prst="rect">
          <a:avLst/>
        </a:prstGeom>
        <a:noFill/>
        <a:ln w="9525">
          <a:noFill/>
          <a:miter lim="800000"/>
          <a:headEnd/>
          <a:tailEnd/>
        </a:ln>
      </xdr:spPr>
    </xdr:pic>
    <xdr:clientData/>
  </xdr:twoCellAnchor>
  <xdr:twoCellAnchor editAs="oneCell">
    <xdr:from>
      <xdr:col>26</xdr:col>
      <xdr:colOff>58511</xdr:colOff>
      <xdr:row>39</xdr:row>
      <xdr:rowOff>136071</xdr:rowOff>
    </xdr:from>
    <xdr:to>
      <xdr:col>26</xdr:col>
      <xdr:colOff>60212</xdr:colOff>
      <xdr:row>40</xdr:row>
      <xdr:rowOff>265226</xdr:rowOff>
    </xdr:to>
    <xdr:pic>
      <xdr:nvPicPr>
        <xdr:cNvPr id="6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239486" y="12642396"/>
          <a:ext cx="1701" cy="589530"/>
        </a:xfrm>
        <a:prstGeom prst="rect">
          <a:avLst/>
        </a:prstGeom>
        <a:noFill/>
        <a:ln w="9525">
          <a:noFill/>
          <a:miter lim="800000"/>
          <a:headEnd/>
          <a:tailEnd/>
        </a:ln>
      </xdr:spPr>
    </xdr:pic>
    <xdr:clientData/>
  </xdr:twoCellAnchor>
  <xdr:oneCellAnchor>
    <xdr:from>
      <xdr:col>0</xdr:col>
      <xdr:colOff>58511</xdr:colOff>
      <xdr:row>38</xdr:row>
      <xdr:rowOff>136071</xdr:rowOff>
    </xdr:from>
    <xdr:ext cx="1701" cy="573202"/>
    <xdr:pic>
      <xdr:nvPicPr>
        <xdr:cNvPr id="6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652297" y="11212285"/>
          <a:ext cx="1701" cy="573202"/>
        </a:xfrm>
        <a:prstGeom prst="rect">
          <a:avLst/>
        </a:prstGeom>
        <a:noFill/>
        <a:ln w="9525">
          <a:noFill/>
          <a:miter lim="800000"/>
          <a:headEnd/>
          <a:tailEnd/>
        </a:ln>
      </xdr:spPr>
    </xdr:pic>
    <xdr:clientData/>
  </xdr:oneCellAnchor>
  <xdr:twoCellAnchor>
    <xdr:from>
      <xdr:col>26</xdr:col>
      <xdr:colOff>1845468</xdr:colOff>
      <xdr:row>5</xdr:row>
      <xdr:rowOff>202408</xdr:rowOff>
    </xdr:from>
    <xdr:to>
      <xdr:col>27</xdr:col>
      <xdr:colOff>214312</xdr:colOff>
      <xdr:row>5</xdr:row>
      <xdr:rowOff>214313</xdr:rowOff>
    </xdr:to>
    <xdr:cxnSp macro="">
      <xdr:nvCxnSpPr>
        <xdr:cNvPr id="6" name="Straight Arrow Connector 5"/>
        <xdr:cNvCxnSpPr/>
      </xdr:nvCxnSpPr>
      <xdr:spPr>
        <a:xfrm flipV="1">
          <a:off x="15501937" y="2119314"/>
          <a:ext cx="381000" cy="11905"/>
        </a:xfrm>
        <a:prstGeom prst="straightConnector1">
          <a:avLst/>
        </a:prstGeom>
        <a:ln w="571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892968</xdr:colOff>
      <xdr:row>6</xdr:row>
      <xdr:rowOff>1</xdr:rowOff>
    </xdr:from>
    <xdr:to>
      <xdr:col>27</xdr:col>
      <xdr:colOff>892969</xdr:colOff>
      <xdr:row>7</xdr:row>
      <xdr:rowOff>23812</xdr:rowOff>
    </xdr:to>
    <xdr:cxnSp macro="">
      <xdr:nvCxnSpPr>
        <xdr:cNvPr id="68" name="Straight Arrow Connector 67"/>
        <xdr:cNvCxnSpPr/>
      </xdr:nvCxnSpPr>
      <xdr:spPr>
        <a:xfrm>
          <a:off x="16561593" y="2297907"/>
          <a:ext cx="1" cy="285749"/>
        </a:xfrm>
        <a:prstGeom prst="straightConnector1">
          <a:avLst/>
        </a:prstGeom>
        <a:ln w="571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1735933</xdr:colOff>
      <xdr:row>7</xdr:row>
      <xdr:rowOff>702468</xdr:rowOff>
    </xdr:from>
    <xdr:to>
      <xdr:col>27</xdr:col>
      <xdr:colOff>119063</xdr:colOff>
      <xdr:row>7</xdr:row>
      <xdr:rowOff>711994</xdr:rowOff>
    </xdr:to>
    <xdr:cxnSp macro="">
      <xdr:nvCxnSpPr>
        <xdr:cNvPr id="69" name="Straight Arrow Connector 68"/>
        <xdr:cNvCxnSpPr/>
      </xdr:nvCxnSpPr>
      <xdr:spPr>
        <a:xfrm flipH="1">
          <a:off x="15392402" y="3202781"/>
          <a:ext cx="395286" cy="9526"/>
        </a:xfrm>
        <a:prstGeom prst="straightConnector1">
          <a:avLst/>
        </a:prstGeom>
        <a:ln w="57150">
          <a:prstDash val="soli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38100</xdr:rowOff>
    </xdr:from>
    <xdr:to>
      <xdr:col>0</xdr:col>
      <xdr:colOff>3402</xdr:colOff>
      <xdr:row>14</xdr:row>
      <xdr:rowOff>279968</xdr:rowOff>
    </xdr:to>
    <xdr:pic>
      <xdr:nvPicPr>
        <xdr:cNvPr id="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5705475"/>
          <a:ext cx="5783" cy="575243"/>
        </a:xfrm>
        <a:prstGeom prst="rect">
          <a:avLst/>
        </a:prstGeom>
        <a:noFill/>
        <a:ln w="9525">
          <a:noFill/>
          <a:miter lim="800000"/>
          <a:headEnd/>
          <a:tailEnd/>
        </a:ln>
      </xdr:spPr>
    </xdr:pic>
    <xdr:clientData/>
  </xdr:twoCellAnchor>
  <xdr:twoCellAnchor editAs="oneCell">
    <xdr:from>
      <xdr:col>0</xdr:col>
      <xdr:colOff>866775</xdr:colOff>
      <xdr:row>7</xdr:row>
      <xdr:rowOff>28575</xdr:rowOff>
    </xdr:from>
    <xdr:to>
      <xdr:col>0</xdr:col>
      <xdr:colOff>866775</xdr:colOff>
      <xdr:row>8</xdr:row>
      <xdr:rowOff>177096</xdr:rowOff>
    </xdr:to>
    <xdr:pic>
      <xdr:nvPicPr>
        <xdr:cNvPr id="3"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047750" y="2543175"/>
          <a:ext cx="0" cy="967672"/>
        </a:xfrm>
        <a:prstGeom prst="rect">
          <a:avLst/>
        </a:prstGeom>
        <a:noFill/>
        <a:ln w="9525">
          <a:noFill/>
          <a:miter lim="800000"/>
          <a:headEnd/>
          <a:tailEnd/>
        </a:ln>
      </xdr:spPr>
    </xdr:pic>
    <xdr:clientData/>
  </xdr:twoCellAnchor>
  <xdr:twoCellAnchor editAs="oneCell">
    <xdr:from>
      <xdr:col>0</xdr:col>
      <xdr:colOff>1097756</xdr:colOff>
      <xdr:row>8</xdr:row>
      <xdr:rowOff>0</xdr:rowOff>
    </xdr:from>
    <xdr:to>
      <xdr:col>0</xdr:col>
      <xdr:colOff>1097756</xdr:colOff>
      <xdr:row>10</xdr:row>
      <xdr:rowOff>281667</xdr:rowOff>
    </xdr:to>
    <xdr:pic>
      <xdr:nvPicPr>
        <xdr:cNvPr id="4"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278731" y="3598069"/>
          <a:ext cx="0" cy="948416"/>
        </a:xfrm>
        <a:prstGeom prst="rect">
          <a:avLst/>
        </a:prstGeom>
        <a:noFill/>
        <a:ln w="9525">
          <a:noFill/>
          <a:miter lim="800000"/>
          <a:headEnd/>
          <a:tailEnd/>
        </a:ln>
      </xdr:spPr>
    </xdr:pic>
    <xdr:clientData/>
  </xdr:twoCellAnchor>
  <xdr:twoCellAnchor editAs="oneCell">
    <xdr:from>
      <xdr:col>0</xdr:col>
      <xdr:colOff>923925</xdr:colOff>
      <xdr:row>7</xdr:row>
      <xdr:rowOff>0</xdr:rowOff>
    </xdr:from>
    <xdr:to>
      <xdr:col>0</xdr:col>
      <xdr:colOff>923925</xdr:colOff>
      <xdr:row>8</xdr:row>
      <xdr:rowOff>149724</xdr:rowOff>
    </xdr:to>
    <xdr:pic>
      <xdr:nvPicPr>
        <xdr:cNvPr id="5"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104900" y="2514600"/>
          <a:ext cx="0" cy="968875"/>
        </a:xfrm>
        <a:prstGeom prst="rect">
          <a:avLst/>
        </a:prstGeom>
        <a:noFill/>
        <a:ln w="9525">
          <a:noFill/>
          <a:miter lim="800000"/>
          <a:headEnd/>
          <a:tailEnd/>
        </a:ln>
      </xdr:spPr>
    </xdr:pic>
    <xdr:clientData/>
  </xdr:twoCellAnchor>
  <xdr:twoCellAnchor editAs="oneCell">
    <xdr:from>
      <xdr:col>0</xdr:col>
      <xdr:colOff>0</xdr:colOff>
      <xdr:row>6</xdr:row>
      <xdr:rowOff>666750</xdr:rowOff>
    </xdr:from>
    <xdr:to>
      <xdr:col>0</xdr:col>
      <xdr:colOff>3402</xdr:colOff>
      <xdr:row>7</xdr:row>
      <xdr:rowOff>682058</xdr:rowOff>
    </xdr:to>
    <xdr:pic>
      <xdr:nvPicPr>
        <xdr:cNvPr id="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2514600"/>
          <a:ext cx="5783" cy="673553"/>
        </a:xfrm>
        <a:prstGeom prst="rect">
          <a:avLst/>
        </a:prstGeom>
        <a:noFill/>
        <a:ln w="9525">
          <a:noFill/>
          <a:miter lim="800000"/>
          <a:headEnd/>
          <a:tailEnd/>
        </a:ln>
      </xdr:spPr>
    </xdr:pic>
    <xdr:clientData/>
  </xdr:twoCellAnchor>
  <xdr:twoCellAnchor editAs="oneCell">
    <xdr:from>
      <xdr:col>0</xdr:col>
      <xdr:colOff>0</xdr:colOff>
      <xdr:row>9</xdr:row>
      <xdr:rowOff>38100</xdr:rowOff>
    </xdr:from>
    <xdr:to>
      <xdr:col>0</xdr:col>
      <xdr:colOff>3402</xdr:colOff>
      <xdr:row>10</xdr:row>
      <xdr:rowOff>263298</xdr:rowOff>
    </xdr:to>
    <xdr:pic>
      <xdr:nvPicPr>
        <xdr:cNvPr id="7" name="rg_hi" descr="http://t2.gstatic.com/images?q=tbn:ANd9GcQvnUfzO0L-ENvncyg5_OVF_7trtgItE8yJQ1VAp3ssYLuN089qIQ"/>
        <xdr:cNvPicPr>
          <a:picLocks noChangeAspect="1" noChangeArrowheads="1"/>
        </xdr:cNvPicPr>
      </xdr:nvPicPr>
      <xdr:blipFill>
        <a:blip xmlns:r="http://schemas.openxmlformats.org/officeDocument/2006/relationships" r:embed="rId4"/>
        <a:srcRect/>
        <a:stretch>
          <a:fillRect/>
        </a:stretch>
      </xdr:blipFill>
      <xdr:spPr bwMode="auto">
        <a:xfrm>
          <a:off x="180975" y="5038725"/>
          <a:ext cx="5783" cy="558573"/>
        </a:xfrm>
        <a:prstGeom prst="rect">
          <a:avLst/>
        </a:prstGeom>
        <a:noFill/>
        <a:ln w="9525">
          <a:noFill/>
          <a:miter lim="800000"/>
          <a:headEnd/>
          <a:tailEnd/>
        </a:ln>
      </xdr:spPr>
    </xdr:pic>
    <xdr:clientData/>
  </xdr:twoCellAnchor>
  <xdr:twoCellAnchor editAs="oneCell">
    <xdr:from>
      <xdr:col>0</xdr:col>
      <xdr:colOff>923925</xdr:colOff>
      <xdr:row>7</xdr:row>
      <xdr:rowOff>19050</xdr:rowOff>
    </xdr:from>
    <xdr:to>
      <xdr:col>0</xdr:col>
      <xdr:colOff>923925</xdr:colOff>
      <xdr:row>8</xdr:row>
      <xdr:rowOff>167571</xdr:rowOff>
    </xdr:to>
    <xdr:pic>
      <xdr:nvPicPr>
        <xdr:cNvPr id="8"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104900" y="2533650"/>
          <a:ext cx="0" cy="967672"/>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3402</xdr:colOff>
      <xdr:row>10</xdr:row>
      <xdr:rowOff>310923</xdr:rowOff>
    </xdr:to>
    <xdr:pic>
      <xdr:nvPicPr>
        <xdr:cNvPr id="9" name="il_fi" descr="http://www.francescomorante.it/images/315b1.jpg"/>
        <xdr:cNvPicPr>
          <a:picLocks noChangeAspect="1" noChangeArrowheads="1"/>
        </xdr:cNvPicPr>
      </xdr:nvPicPr>
      <xdr:blipFill>
        <a:blip xmlns:r="http://schemas.openxmlformats.org/officeDocument/2006/relationships" r:embed="rId5"/>
        <a:srcRect/>
        <a:stretch>
          <a:fillRect/>
        </a:stretch>
      </xdr:blipFill>
      <xdr:spPr bwMode="auto">
        <a:xfrm>
          <a:off x="180975" y="5000625"/>
          <a:ext cx="5783" cy="644298"/>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146618</xdr:rowOff>
    </xdr:to>
    <xdr:pic>
      <xdr:nvPicPr>
        <xdr:cNvPr id="10"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7010400"/>
          <a:ext cx="5783" cy="587148"/>
        </a:xfrm>
        <a:prstGeom prst="rect">
          <a:avLst/>
        </a:prstGeom>
        <a:noFill/>
        <a:ln w="9525">
          <a:noFill/>
          <a:miter lim="800000"/>
          <a:headEnd/>
          <a:tailEnd/>
        </a:ln>
      </xdr:spPr>
    </xdr:pic>
    <xdr:clientData/>
  </xdr:twoCellAnchor>
  <xdr:twoCellAnchor editAs="oneCell">
    <xdr:from>
      <xdr:col>0</xdr:col>
      <xdr:colOff>0</xdr:colOff>
      <xdr:row>13</xdr:row>
      <xdr:rowOff>666750</xdr:rowOff>
    </xdr:from>
    <xdr:to>
      <xdr:col>0</xdr:col>
      <xdr:colOff>3402</xdr:colOff>
      <xdr:row>15</xdr:row>
      <xdr:rowOff>322490</xdr:rowOff>
    </xdr:to>
    <xdr:pic>
      <xdr:nvPicPr>
        <xdr:cNvPr id="11"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6000750"/>
          <a:ext cx="5783" cy="661308"/>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146617</xdr:rowOff>
    </xdr:to>
    <xdr:pic>
      <xdr:nvPicPr>
        <xdr:cNvPr id="1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6677025"/>
          <a:ext cx="5783" cy="587148"/>
        </a:xfrm>
        <a:prstGeom prst="rect">
          <a:avLst/>
        </a:prstGeom>
        <a:noFill/>
        <a:ln w="9525">
          <a:noFill/>
          <a:miter lim="800000"/>
          <a:headEnd/>
          <a:tailEnd/>
        </a:ln>
      </xdr:spPr>
    </xdr:pic>
    <xdr:clientData/>
  </xdr:twoCellAnchor>
  <xdr:twoCellAnchor editAs="oneCell">
    <xdr:from>
      <xdr:col>0</xdr:col>
      <xdr:colOff>0</xdr:colOff>
      <xdr:row>13</xdr:row>
      <xdr:rowOff>666750</xdr:rowOff>
    </xdr:from>
    <xdr:to>
      <xdr:col>0</xdr:col>
      <xdr:colOff>3402</xdr:colOff>
      <xdr:row>15</xdr:row>
      <xdr:rowOff>322490</xdr:rowOff>
    </xdr:to>
    <xdr:pic>
      <xdr:nvPicPr>
        <xdr:cNvPr id="1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6000750"/>
          <a:ext cx="5783" cy="661308"/>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151720</xdr:rowOff>
    </xdr:to>
    <xdr:pic>
      <xdr:nvPicPr>
        <xdr:cNvPr id="1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6038850"/>
          <a:ext cx="5783" cy="587489"/>
        </a:xfrm>
        <a:prstGeom prst="rect">
          <a:avLst/>
        </a:prstGeom>
        <a:noFill/>
        <a:ln w="9525">
          <a:noFill/>
          <a:miter lim="800000"/>
          <a:headEnd/>
          <a:tailEnd/>
        </a:ln>
      </xdr:spPr>
    </xdr:pic>
    <xdr:clientData/>
  </xdr:twoCellAnchor>
  <xdr:twoCellAnchor editAs="oneCell">
    <xdr:from>
      <xdr:col>0</xdr:col>
      <xdr:colOff>0</xdr:colOff>
      <xdr:row>13</xdr:row>
      <xdr:rowOff>666750</xdr:rowOff>
    </xdr:from>
    <xdr:to>
      <xdr:col>0</xdr:col>
      <xdr:colOff>3402</xdr:colOff>
      <xdr:row>15</xdr:row>
      <xdr:rowOff>322490</xdr:rowOff>
    </xdr:to>
    <xdr:pic>
      <xdr:nvPicPr>
        <xdr:cNvPr id="1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6000750"/>
          <a:ext cx="5783" cy="661308"/>
        </a:xfrm>
        <a:prstGeom prst="rect">
          <a:avLst/>
        </a:prstGeom>
        <a:noFill/>
        <a:ln w="9525">
          <a:noFill/>
          <a:miter lim="800000"/>
          <a:headEnd/>
          <a:tailEnd/>
        </a:ln>
      </xdr:spPr>
    </xdr:pic>
    <xdr:clientData/>
  </xdr:twoCellAnchor>
  <xdr:twoCellAnchor editAs="oneCell">
    <xdr:from>
      <xdr:col>0</xdr:col>
      <xdr:colOff>0</xdr:colOff>
      <xdr:row>13</xdr:row>
      <xdr:rowOff>666750</xdr:rowOff>
    </xdr:from>
    <xdr:to>
      <xdr:col>0</xdr:col>
      <xdr:colOff>3402</xdr:colOff>
      <xdr:row>15</xdr:row>
      <xdr:rowOff>322490</xdr:rowOff>
    </xdr:to>
    <xdr:pic>
      <xdr:nvPicPr>
        <xdr:cNvPr id="1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6000750"/>
          <a:ext cx="5783" cy="661308"/>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232343</xdr:rowOff>
    </xdr:to>
    <xdr:pic>
      <xdr:nvPicPr>
        <xdr:cNvPr id="1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6305550"/>
          <a:ext cx="5783" cy="668112"/>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232343</xdr:rowOff>
    </xdr:to>
    <xdr:pic>
      <xdr:nvPicPr>
        <xdr:cNvPr id="1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6305550"/>
          <a:ext cx="5783" cy="668112"/>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146617</xdr:rowOff>
    </xdr:to>
    <xdr:pic>
      <xdr:nvPicPr>
        <xdr:cNvPr id="1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6343650"/>
          <a:ext cx="5783" cy="587148"/>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232343</xdr:rowOff>
    </xdr:to>
    <xdr:pic>
      <xdr:nvPicPr>
        <xdr:cNvPr id="20"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6305550"/>
          <a:ext cx="5783" cy="668112"/>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146617</xdr:rowOff>
    </xdr:to>
    <xdr:pic>
      <xdr:nvPicPr>
        <xdr:cNvPr id="2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7696200"/>
          <a:ext cx="5783" cy="587148"/>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156823</xdr:rowOff>
    </xdr:to>
    <xdr:pic>
      <xdr:nvPicPr>
        <xdr:cNvPr id="2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7343775"/>
          <a:ext cx="5783" cy="592592"/>
        </a:xfrm>
        <a:prstGeom prst="rect">
          <a:avLst/>
        </a:prstGeom>
        <a:noFill/>
        <a:ln w="9525">
          <a:noFill/>
          <a:miter lim="800000"/>
          <a:headEnd/>
          <a:tailEnd/>
        </a:ln>
      </xdr:spPr>
    </xdr:pic>
    <xdr:clientData/>
  </xdr:twoCellAnchor>
  <xdr:twoCellAnchor editAs="oneCell">
    <xdr:from>
      <xdr:col>0</xdr:col>
      <xdr:colOff>0</xdr:colOff>
      <xdr:row>9</xdr:row>
      <xdr:rowOff>47625</xdr:rowOff>
    </xdr:from>
    <xdr:to>
      <xdr:col>0</xdr:col>
      <xdr:colOff>3402</xdr:colOff>
      <xdr:row>10</xdr:row>
      <xdr:rowOff>277584</xdr:rowOff>
    </xdr:to>
    <xdr:pic>
      <xdr:nvPicPr>
        <xdr:cNvPr id="2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8372475"/>
          <a:ext cx="5783" cy="563334"/>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134712</xdr:rowOff>
    </xdr:to>
    <xdr:pic>
      <xdr:nvPicPr>
        <xdr:cNvPr id="2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8039100"/>
          <a:ext cx="5783" cy="575243"/>
        </a:xfrm>
        <a:prstGeom prst="rect">
          <a:avLst/>
        </a:prstGeom>
        <a:noFill/>
        <a:ln w="9525">
          <a:noFill/>
          <a:miter lim="800000"/>
          <a:headEnd/>
          <a:tailEnd/>
        </a:ln>
      </xdr:spPr>
    </xdr:pic>
    <xdr:clientData/>
  </xdr:twoCellAnchor>
  <xdr:twoCellAnchor editAs="oneCell">
    <xdr:from>
      <xdr:col>0</xdr:col>
      <xdr:colOff>0</xdr:colOff>
      <xdr:row>9</xdr:row>
      <xdr:rowOff>9525</xdr:rowOff>
    </xdr:from>
    <xdr:to>
      <xdr:col>0</xdr:col>
      <xdr:colOff>3402</xdr:colOff>
      <xdr:row>11</xdr:row>
      <xdr:rowOff>32656</xdr:rowOff>
    </xdr:to>
    <xdr:pic>
      <xdr:nvPicPr>
        <xdr:cNvPr id="25" name="il_fi" descr="http://1.bp.blogspot.com/_EibTHldYDRU/THYd9ETXMjI/AAAAAAAAAfw/n2GSkA0-gw8/s1600/1.jpg"/>
        <xdr:cNvPicPr>
          <a:picLocks noChangeAspect="1" noChangeArrowheads="1"/>
        </xdr:cNvPicPr>
      </xdr:nvPicPr>
      <xdr:blipFill>
        <a:blip xmlns:r="http://schemas.openxmlformats.org/officeDocument/2006/relationships" r:embed="rId6"/>
        <a:srcRect/>
        <a:stretch>
          <a:fillRect/>
        </a:stretch>
      </xdr:blipFill>
      <xdr:spPr bwMode="auto">
        <a:xfrm>
          <a:off x="180975" y="8334375"/>
          <a:ext cx="5783" cy="68988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3402</xdr:colOff>
      <xdr:row>13</xdr:row>
      <xdr:rowOff>253773</xdr:rowOff>
    </xdr:to>
    <xdr:pic>
      <xdr:nvPicPr>
        <xdr:cNvPr id="2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5381625"/>
          <a:ext cx="5783" cy="587149"/>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3402</xdr:colOff>
      <xdr:row>13</xdr:row>
      <xdr:rowOff>253773</xdr:rowOff>
    </xdr:to>
    <xdr:pic>
      <xdr:nvPicPr>
        <xdr:cNvPr id="2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5372100"/>
          <a:ext cx="5783" cy="587149"/>
        </a:xfrm>
        <a:prstGeom prst="rect">
          <a:avLst/>
        </a:prstGeom>
        <a:noFill/>
        <a:ln w="9525">
          <a:noFill/>
          <a:miter lim="800000"/>
          <a:headEnd/>
          <a:tailEnd/>
        </a:ln>
      </xdr:spPr>
    </xdr:pic>
    <xdr:clientData/>
  </xdr:twoCellAnchor>
  <xdr:twoCellAnchor editAs="oneCell">
    <xdr:from>
      <xdr:col>0</xdr:col>
      <xdr:colOff>0</xdr:colOff>
      <xdr:row>13</xdr:row>
      <xdr:rowOff>57150</xdr:rowOff>
    </xdr:from>
    <xdr:to>
      <xdr:col>0</xdr:col>
      <xdr:colOff>3402</xdr:colOff>
      <xdr:row>14</xdr:row>
      <xdr:rowOff>270443</xdr:rowOff>
    </xdr:to>
    <xdr:pic>
      <xdr:nvPicPr>
        <xdr:cNvPr id="28" name="il_fi" descr="http://ecochildsplay.com/wp-content/uploads/2008/08/18088.jpg"/>
        <xdr:cNvPicPr>
          <a:picLocks noChangeAspect="1" noChangeArrowheads="1"/>
        </xdr:cNvPicPr>
      </xdr:nvPicPr>
      <xdr:blipFill>
        <a:blip xmlns:r="http://schemas.openxmlformats.org/officeDocument/2006/relationships" r:embed="rId7"/>
        <a:srcRect/>
        <a:stretch>
          <a:fillRect/>
        </a:stretch>
      </xdr:blipFill>
      <xdr:spPr bwMode="auto">
        <a:xfrm>
          <a:off x="180975" y="5724525"/>
          <a:ext cx="5783" cy="546668"/>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121445</xdr:rowOff>
    </xdr:to>
    <xdr:pic>
      <xdr:nvPicPr>
        <xdr:cNvPr id="29" name="il_fi" descr="http://www.mightysworld.com/newborns-2/images/8245_6_39-congenital-absence-right-hand.jpg"/>
        <xdr:cNvPicPr>
          <a:picLocks noChangeAspect="1" noChangeArrowheads="1"/>
        </xdr:cNvPicPr>
      </xdr:nvPicPr>
      <xdr:blipFill>
        <a:blip xmlns:r="http://schemas.openxmlformats.org/officeDocument/2006/relationships" r:embed="rId8"/>
        <a:srcRect/>
        <a:stretch>
          <a:fillRect/>
        </a:stretch>
      </xdr:blipFill>
      <xdr:spPr bwMode="auto">
        <a:xfrm>
          <a:off x="180975" y="6029325"/>
          <a:ext cx="5783" cy="557214"/>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114278</xdr:rowOff>
    </xdr:to>
    <xdr:pic>
      <xdr:nvPicPr>
        <xdr:cNvPr id="30" name="il_fi" descr="http://www.seattlechildrens.org/uploadedimages/Seattle_Childrens/cmsassets/Images/clubfoot-lg.jpg"/>
        <xdr:cNvPicPr>
          <a:picLocks noChangeAspect="1" noChangeArrowheads="1"/>
        </xdr:cNvPicPr>
      </xdr:nvPicPr>
      <xdr:blipFill>
        <a:blip xmlns:r="http://schemas.openxmlformats.org/officeDocument/2006/relationships" r:embed="rId9"/>
        <a:srcRect/>
        <a:stretch>
          <a:fillRect/>
        </a:stretch>
      </xdr:blipFill>
      <xdr:spPr bwMode="auto">
        <a:xfrm>
          <a:off x="180975" y="6343650"/>
          <a:ext cx="5783" cy="554809"/>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268742</xdr:rowOff>
    </xdr:to>
    <xdr:pic>
      <xdr:nvPicPr>
        <xdr:cNvPr id="31" name="il_fi" descr="http://www.cdc.gov/ncbddd/birthdefects/images/cleftlip_small.jpg"/>
        <xdr:cNvPicPr>
          <a:picLocks noChangeAspect="1" noChangeArrowheads="1"/>
        </xdr:cNvPicPr>
      </xdr:nvPicPr>
      <xdr:blipFill>
        <a:blip xmlns:r="http://schemas.openxmlformats.org/officeDocument/2006/relationships" r:embed="rId10"/>
        <a:srcRect/>
        <a:stretch>
          <a:fillRect/>
        </a:stretch>
      </xdr:blipFill>
      <xdr:spPr bwMode="auto">
        <a:xfrm>
          <a:off x="180975" y="7305675"/>
          <a:ext cx="5783" cy="704510"/>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227920</xdr:rowOff>
    </xdr:to>
    <xdr:pic>
      <xdr:nvPicPr>
        <xdr:cNvPr id="32" name="il_fi" descr="http://upload.wikimedia.org/wikipedia/commons/1/16/Cleftpalate.jpeg"/>
        <xdr:cNvPicPr>
          <a:picLocks noChangeAspect="1" noChangeArrowheads="1"/>
        </xdr:cNvPicPr>
      </xdr:nvPicPr>
      <xdr:blipFill>
        <a:blip xmlns:r="http://schemas.openxmlformats.org/officeDocument/2006/relationships" r:embed="rId11" cstate="print"/>
        <a:srcRect l="6818" t="8664" r="52272" b="28880"/>
        <a:stretch>
          <a:fillRect/>
        </a:stretch>
      </xdr:blipFill>
      <xdr:spPr bwMode="auto">
        <a:xfrm>
          <a:off x="180975" y="7658100"/>
          <a:ext cx="5783" cy="663689"/>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3402</xdr:colOff>
      <xdr:row>9</xdr:row>
      <xdr:rowOff>185975</xdr:rowOff>
    </xdr:to>
    <xdr:pic>
      <xdr:nvPicPr>
        <xdr:cNvPr id="3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3181350"/>
          <a:ext cx="5783" cy="671750"/>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9</xdr:row>
      <xdr:rowOff>250372</xdr:rowOff>
    </xdr:to>
    <xdr:pic>
      <xdr:nvPicPr>
        <xdr:cNvPr id="3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4667250"/>
          <a:ext cx="5783" cy="583746"/>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3402</xdr:colOff>
      <xdr:row>9</xdr:row>
      <xdr:rowOff>185975</xdr:rowOff>
    </xdr:to>
    <xdr:pic>
      <xdr:nvPicPr>
        <xdr:cNvPr id="3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3181350"/>
          <a:ext cx="5783" cy="671750"/>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10</xdr:row>
      <xdr:rowOff>1018</xdr:rowOff>
    </xdr:to>
    <xdr:pic>
      <xdr:nvPicPr>
        <xdr:cNvPr id="3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4000500"/>
          <a:ext cx="5783" cy="667769"/>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9</xdr:row>
      <xdr:rowOff>253771</xdr:rowOff>
    </xdr:to>
    <xdr:pic>
      <xdr:nvPicPr>
        <xdr:cNvPr id="3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3714750"/>
          <a:ext cx="5783" cy="587147"/>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3402</xdr:colOff>
      <xdr:row>9</xdr:row>
      <xdr:rowOff>185975</xdr:rowOff>
    </xdr:to>
    <xdr:pic>
      <xdr:nvPicPr>
        <xdr:cNvPr id="3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3181350"/>
          <a:ext cx="5783" cy="671750"/>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10</xdr:row>
      <xdr:rowOff>1018</xdr:rowOff>
    </xdr:to>
    <xdr:pic>
      <xdr:nvPicPr>
        <xdr:cNvPr id="39"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4000500"/>
          <a:ext cx="5783" cy="667769"/>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9</xdr:row>
      <xdr:rowOff>252072</xdr:rowOff>
    </xdr:to>
    <xdr:pic>
      <xdr:nvPicPr>
        <xdr:cNvPr id="40"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4381500"/>
          <a:ext cx="5783" cy="585448"/>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10</xdr:row>
      <xdr:rowOff>1018</xdr:rowOff>
    </xdr:to>
    <xdr:pic>
      <xdr:nvPicPr>
        <xdr:cNvPr id="41"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4000500"/>
          <a:ext cx="5783" cy="667769"/>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3402</xdr:colOff>
      <xdr:row>9</xdr:row>
      <xdr:rowOff>185975</xdr:rowOff>
    </xdr:to>
    <xdr:pic>
      <xdr:nvPicPr>
        <xdr:cNvPr id="42"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3181350"/>
          <a:ext cx="5783" cy="671750"/>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10</xdr:row>
      <xdr:rowOff>1018</xdr:rowOff>
    </xdr:to>
    <xdr:pic>
      <xdr:nvPicPr>
        <xdr:cNvPr id="4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4000500"/>
          <a:ext cx="5783" cy="667769"/>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9</xdr:row>
      <xdr:rowOff>253774</xdr:rowOff>
    </xdr:to>
    <xdr:pic>
      <xdr:nvPicPr>
        <xdr:cNvPr id="4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4048125"/>
          <a:ext cx="5783" cy="587148"/>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10</xdr:row>
      <xdr:rowOff>1018</xdr:rowOff>
    </xdr:to>
    <xdr:pic>
      <xdr:nvPicPr>
        <xdr:cNvPr id="4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4000500"/>
          <a:ext cx="5783" cy="667769"/>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10</xdr:row>
      <xdr:rowOff>1018</xdr:rowOff>
    </xdr:to>
    <xdr:pic>
      <xdr:nvPicPr>
        <xdr:cNvPr id="4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180975" y="4000500"/>
          <a:ext cx="5783" cy="667769"/>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96612</xdr:rowOff>
    </xdr:to>
    <xdr:pic>
      <xdr:nvPicPr>
        <xdr:cNvPr id="47" name="il_fi" descr="http://www.cdc.gov/ncbddd/birthdefects/images/gastroschisis-web.jpg"/>
        <xdr:cNvPicPr>
          <a:picLocks noChangeAspect="1" noChangeArrowheads="1"/>
        </xdr:cNvPicPr>
      </xdr:nvPicPr>
      <xdr:blipFill>
        <a:blip xmlns:r="http://schemas.openxmlformats.org/officeDocument/2006/relationships" r:embed="rId12"/>
        <a:srcRect/>
        <a:stretch>
          <a:fillRect/>
        </a:stretch>
      </xdr:blipFill>
      <xdr:spPr bwMode="auto">
        <a:xfrm>
          <a:off x="180975" y="8048625"/>
          <a:ext cx="5783" cy="537143"/>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9</xdr:row>
      <xdr:rowOff>310921</xdr:rowOff>
    </xdr:to>
    <xdr:pic>
      <xdr:nvPicPr>
        <xdr:cNvPr id="48" name="il_fi" descr="http://www.nlm.nih.gov/medlineplus/ency/images/ency/fullsize/9288.jpg"/>
        <xdr:cNvPicPr>
          <a:picLocks noChangeAspect="1" noChangeArrowheads="1"/>
        </xdr:cNvPicPr>
      </xdr:nvPicPr>
      <xdr:blipFill>
        <a:blip xmlns:r="http://schemas.openxmlformats.org/officeDocument/2006/relationships" r:embed="rId13"/>
        <a:srcRect/>
        <a:stretch>
          <a:fillRect/>
        </a:stretch>
      </xdr:blipFill>
      <xdr:spPr bwMode="auto">
        <a:xfrm>
          <a:off x="180975" y="3676650"/>
          <a:ext cx="5783" cy="644297"/>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9</xdr:row>
      <xdr:rowOff>291874</xdr:rowOff>
    </xdr:to>
    <xdr:pic>
      <xdr:nvPicPr>
        <xdr:cNvPr id="49" name="il_fi" descr="http://www.riversideonline.com/source/images/image_popup/r7_placentaprevia.jpg"/>
        <xdr:cNvPicPr>
          <a:picLocks noChangeAspect="1" noChangeArrowheads="1"/>
        </xdr:cNvPicPr>
      </xdr:nvPicPr>
      <xdr:blipFill>
        <a:blip xmlns:r="http://schemas.openxmlformats.org/officeDocument/2006/relationships" r:embed="rId14"/>
        <a:srcRect/>
        <a:stretch>
          <a:fillRect/>
        </a:stretch>
      </xdr:blipFill>
      <xdr:spPr bwMode="auto">
        <a:xfrm>
          <a:off x="180975" y="4019550"/>
          <a:ext cx="5783" cy="625248"/>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9</xdr:row>
      <xdr:rowOff>299698</xdr:rowOff>
    </xdr:to>
    <xdr:pic>
      <xdr:nvPicPr>
        <xdr:cNvPr id="50" name="il_fi" descr="http://www.pennmedicine.org/health_info/pregnancy/graphics/images/en/19747.jpg"/>
        <xdr:cNvPicPr>
          <a:picLocks noChangeAspect="1" noChangeArrowheads="1"/>
        </xdr:cNvPicPr>
      </xdr:nvPicPr>
      <xdr:blipFill>
        <a:blip xmlns:r="http://schemas.openxmlformats.org/officeDocument/2006/relationships" r:embed="rId15"/>
        <a:srcRect/>
        <a:stretch>
          <a:fillRect/>
        </a:stretch>
      </xdr:blipFill>
      <xdr:spPr bwMode="auto">
        <a:xfrm>
          <a:off x="180975" y="4371975"/>
          <a:ext cx="5783" cy="633073"/>
        </a:xfrm>
        <a:prstGeom prst="rect">
          <a:avLst/>
        </a:prstGeom>
        <a:noFill/>
        <a:ln w="9525">
          <a:noFill/>
          <a:miter lim="800000"/>
          <a:headEnd/>
          <a:tailEnd/>
        </a:ln>
      </xdr:spPr>
    </xdr:pic>
    <xdr:clientData/>
  </xdr:twoCellAnchor>
  <xdr:twoCellAnchor editAs="oneCell">
    <xdr:from>
      <xdr:col>0</xdr:col>
      <xdr:colOff>942975</xdr:colOff>
      <xdr:row>7</xdr:row>
      <xdr:rowOff>0</xdr:rowOff>
    </xdr:from>
    <xdr:to>
      <xdr:col>0</xdr:col>
      <xdr:colOff>942975</xdr:colOff>
      <xdr:row>8</xdr:row>
      <xdr:rowOff>149724</xdr:rowOff>
    </xdr:to>
    <xdr:pic>
      <xdr:nvPicPr>
        <xdr:cNvPr id="51"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123950" y="2514600"/>
          <a:ext cx="0" cy="96887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184717</xdr:rowOff>
    </xdr:to>
    <xdr:pic>
      <xdr:nvPicPr>
        <xdr:cNvPr id="52" name="Picture 917" descr="http://www.aafp.org/afp/2004/0615/afp20040615p2863-f1.gif"/>
        <xdr:cNvPicPr>
          <a:picLocks noChangeAspect="1" noChangeArrowheads="1"/>
        </xdr:cNvPicPr>
      </xdr:nvPicPr>
      <xdr:blipFill>
        <a:blip xmlns:r="http://schemas.openxmlformats.org/officeDocument/2006/relationships" r:embed="rId16"/>
        <a:srcRect/>
        <a:stretch>
          <a:fillRect/>
        </a:stretch>
      </xdr:blipFill>
      <xdr:spPr bwMode="auto">
        <a:xfrm>
          <a:off x="180975" y="6648450"/>
          <a:ext cx="5783" cy="625248"/>
        </a:xfrm>
        <a:prstGeom prst="rect">
          <a:avLst/>
        </a:prstGeom>
        <a:noFill/>
        <a:ln w="9525">
          <a:noFill/>
          <a:miter lim="800000"/>
          <a:headEnd/>
          <a:tailEnd/>
        </a:ln>
      </xdr:spPr>
    </xdr:pic>
    <xdr:clientData/>
  </xdr:twoCellAnchor>
  <xdr:twoCellAnchor editAs="oneCell">
    <xdr:from>
      <xdr:col>0</xdr:col>
      <xdr:colOff>0</xdr:colOff>
      <xdr:row>26</xdr:row>
      <xdr:rowOff>0</xdr:rowOff>
    </xdr:from>
    <xdr:to>
      <xdr:col>0</xdr:col>
      <xdr:colOff>3402</xdr:colOff>
      <xdr:row>28</xdr:row>
      <xdr:rowOff>114302</xdr:rowOff>
    </xdr:to>
    <xdr:pic>
      <xdr:nvPicPr>
        <xdr:cNvPr id="5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9944100"/>
          <a:ext cx="5783" cy="588169"/>
        </a:xfrm>
        <a:prstGeom prst="rect">
          <a:avLst/>
        </a:prstGeom>
        <a:noFill/>
        <a:ln w="9525">
          <a:noFill/>
          <a:miter lim="800000"/>
          <a:headEnd/>
          <a:tailEnd/>
        </a:ln>
      </xdr:spPr>
    </xdr:pic>
    <xdr:clientData/>
  </xdr:twoCellAnchor>
  <xdr:twoCellAnchor editAs="oneCell">
    <xdr:from>
      <xdr:col>0</xdr:col>
      <xdr:colOff>0</xdr:colOff>
      <xdr:row>26</xdr:row>
      <xdr:rowOff>0</xdr:rowOff>
    </xdr:from>
    <xdr:to>
      <xdr:col>0</xdr:col>
      <xdr:colOff>3402</xdr:colOff>
      <xdr:row>28</xdr:row>
      <xdr:rowOff>114302</xdr:rowOff>
    </xdr:to>
    <xdr:pic>
      <xdr:nvPicPr>
        <xdr:cNvPr id="5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9944100"/>
          <a:ext cx="5783" cy="588169"/>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23</xdr:row>
      <xdr:rowOff>101373</xdr:rowOff>
    </xdr:to>
    <xdr:pic>
      <xdr:nvPicPr>
        <xdr:cNvPr id="5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8324850"/>
          <a:ext cx="5783" cy="1006247"/>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133009</xdr:rowOff>
    </xdr:to>
    <xdr:pic>
      <xdr:nvPicPr>
        <xdr:cNvPr id="5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9324975"/>
          <a:ext cx="5783" cy="573540"/>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133010</xdr:rowOff>
    </xdr:to>
    <xdr:pic>
      <xdr:nvPicPr>
        <xdr:cNvPr id="5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9372600"/>
          <a:ext cx="5783" cy="573541"/>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133008</xdr:rowOff>
    </xdr:to>
    <xdr:pic>
      <xdr:nvPicPr>
        <xdr:cNvPr id="58"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8658225"/>
          <a:ext cx="5783" cy="573539"/>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3402</xdr:colOff>
      <xdr:row>22</xdr:row>
      <xdr:rowOff>122803</xdr:rowOff>
    </xdr:to>
    <xdr:pic>
      <xdr:nvPicPr>
        <xdr:cNvPr id="5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80975" y="8705850"/>
          <a:ext cx="5783" cy="563334"/>
        </a:xfrm>
        <a:prstGeom prst="rect">
          <a:avLst/>
        </a:prstGeom>
        <a:noFill/>
        <a:ln w="9525">
          <a:noFill/>
          <a:miter lim="800000"/>
          <a:headEnd/>
          <a:tailEnd/>
        </a:ln>
      </xdr:spPr>
    </xdr:pic>
    <xdr:clientData/>
  </xdr:twoCellAnchor>
  <xdr:twoCellAnchor editAs="oneCell">
    <xdr:from>
      <xdr:col>0</xdr:col>
      <xdr:colOff>47625</xdr:colOff>
      <xdr:row>0</xdr:row>
      <xdr:rowOff>47625</xdr:rowOff>
    </xdr:from>
    <xdr:to>
      <xdr:col>0</xdr:col>
      <xdr:colOff>2250281</xdr:colOff>
      <xdr:row>0</xdr:row>
      <xdr:rowOff>868152</xdr:rowOff>
    </xdr:to>
    <xdr:pic>
      <xdr:nvPicPr>
        <xdr:cNvPr id="60" name="Picture 3"/>
        <xdr:cNvPicPr>
          <a:picLocks noChangeAspect="1" noChangeArrowheads="1"/>
        </xdr:cNvPicPr>
      </xdr:nvPicPr>
      <xdr:blipFill>
        <a:blip xmlns:r="http://schemas.openxmlformats.org/officeDocument/2006/relationships" r:embed="rId17" cstate="print"/>
        <a:srcRect r="48190"/>
        <a:stretch>
          <a:fillRect/>
        </a:stretch>
      </xdr:blipFill>
      <xdr:spPr bwMode="auto">
        <a:xfrm>
          <a:off x="47625" y="47625"/>
          <a:ext cx="2202656" cy="820527"/>
        </a:xfrm>
        <a:prstGeom prst="rect">
          <a:avLst/>
        </a:prstGeom>
        <a:noFill/>
        <a:ln w="19050">
          <a:solidFill>
            <a:srgbClr val="0070C0"/>
          </a:solidFill>
          <a:miter lim="800000"/>
          <a:headEnd/>
          <a:tailEnd/>
        </a:ln>
      </xdr:spPr>
    </xdr:pic>
    <xdr:clientData/>
  </xdr:twoCellAnchor>
  <xdr:twoCellAnchor editAs="oneCell">
    <xdr:from>
      <xdr:col>0</xdr:col>
      <xdr:colOff>567461</xdr:colOff>
      <xdr:row>26</xdr:row>
      <xdr:rowOff>0</xdr:rowOff>
    </xdr:from>
    <xdr:to>
      <xdr:col>0</xdr:col>
      <xdr:colOff>567461</xdr:colOff>
      <xdr:row>30</xdr:row>
      <xdr:rowOff>114872</xdr:rowOff>
    </xdr:to>
    <xdr:pic>
      <xdr:nvPicPr>
        <xdr:cNvPr id="6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748436" y="15923660"/>
          <a:ext cx="0" cy="1043557"/>
        </a:xfrm>
        <a:prstGeom prst="rect">
          <a:avLst/>
        </a:prstGeom>
        <a:noFill/>
        <a:ln w="9525">
          <a:noFill/>
          <a:miter lim="800000"/>
          <a:headEnd/>
          <a:tailEnd/>
        </a:ln>
      </xdr:spPr>
    </xdr:pic>
    <xdr:clientData/>
  </xdr:twoCellAnchor>
  <xdr:twoCellAnchor editAs="oneCell">
    <xdr:from>
      <xdr:col>27</xdr:col>
      <xdr:colOff>58511</xdr:colOff>
      <xdr:row>26</xdr:row>
      <xdr:rowOff>0</xdr:rowOff>
    </xdr:from>
    <xdr:to>
      <xdr:col>27</xdr:col>
      <xdr:colOff>60212</xdr:colOff>
      <xdr:row>28</xdr:row>
      <xdr:rowOff>107159</xdr:rowOff>
    </xdr:to>
    <xdr:pic>
      <xdr:nvPicPr>
        <xdr:cNvPr id="6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5631886" y="11099346"/>
          <a:ext cx="1701" cy="589530"/>
        </a:xfrm>
        <a:prstGeom prst="rect">
          <a:avLst/>
        </a:prstGeom>
        <a:noFill/>
        <a:ln w="9525">
          <a:noFill/>
          <a:miter lim="800000"/>
          <a:headEnd/>
          <a:tailEnd/>
        </a:ln>
      </xdr:spPr>
    </xdr:pic>
    <xdr:clientData/>
  </xdr:twoCellAnchor>
  <xdr:oneCellAnchor>
    <xdr:from>
      <xdr:col>0</xdr:col>
      <xdr:colOff>58511</xdr:colOff>
      <xdr:row>26</xdr:row>
      <xdr:rowOff>0</xdr:rowOff>
    </xdr:from>
    <xdr:ext cx="1701" cy="573202"/>
    <xdr:pic>
      <xdr:nvPicPr>
        <xdr:cNvPr id="6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239486" y="10889796"/>
          <a:ext cx="1701" cy="573202"/>
        </a:xfrm>
        <a:prstGeom prst="rect">
          <a:avLst/>
        </a:prstGeom>
        <a:noFill/>
        <a:ln w="9525">
          <a:noFill/>
          <a:miter lim="800000"/>
          <a:headEnd/>
          <a:tailEnd/>
        </a:ln>
      </xdr:spPr>
    </xdr:pic>
    <xdr:clientData/>
  </xdr:oneCellAnchor>
  <xdr:twoCellAnchor editAs="oneCell">
    <xdr:from>
      <xdr:col>0</xdr:col>
      <xdr:colOff>0</xdr:colOff>
      <xdr:row>13</xdr:row>
      <xdr:rowOff>38100</xdr:rowOff>
    </xdr:from>
    <xdr:to>
      <xdr:col>0</xdr:col>
      <xdr:colOff>3402</xdr:colOff>
      <xdr:row>14</xdr:row>
      <xdr:rowOff>295275</xdr:rowOff>
    </xdr:to>
    <xdr:pic>
      <xdr:nvPicPr>
        <xdr:cNvPr id="6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790575" y="5810250"/>
          <a:ext cx="2381" cy="590550"/>
        </a:xfrm>
        <a:prstGeom prst="rect">
          <a:avLst/>
        </a:prstGeom>
        <a:noFill/>
        <a:ln w="9525">
          <a:noFill/>
          <a:miter lim="800000"/>
          <a:headEnd/>
          <a:tailEnd/>
        </a:ln>
      </xdr:spPr>
    </xdr:pic>
    <xdr:clientData/>
  </xdr:twoCellAnchor>
  <xdr:twoCellAnchor editAs="oneCell">
    <xdr:from>
      <xdr:col>0</xdr:col>
      <xdr:colOff>0</xdr:colOff>
      <xdr:row>13</xdr:row>
      <xdr:rowOff>666750</xdr:rowOff>
    </xdr:from>
    <xdr:to>
      <xdr:col>0</xdr:col>
      <xdr:colOff>3402</xdr:colOff>
      <xdr:row>16</xdr:row>
      <xdr:rowOff>9525</xdr:rowOff>
    </xdr:to>
    <xdr:pic>
      <xdr:nvPicPr>
        <xdr:cNvPr id="6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790575" y="6010275"/>
          <a:ext cx="2381" cy="676275"/>
        </a:xfrm>
        <a:prstGeom prst="rect">
          <a:avLst/>
        </a:prstGeom>
        <a:noFill/>
        <a:ln w="9525">
          <a:noFill/>
          <a:miter lim="800000"/>
          <a:headEnd/>
          <a:tailEnd/>
        </a:ln>
      </xdr:spPr>
    </xdr:pic>
    <xdr:clientData/>
  </xdr:twoCellAnchor>
  <xdr:twoCellAnchor editAs="oneCell">
    <xdr:from>
      <xdr:col>0</xdr:col>
      <xdr:colOff>0</xdr:colOff>
      <xdr:row>13</xdr:row>
      <xdr:rowOff>666750</xdr:rowOff>
    </xdr:from>
    <xdr:to>
      <xdr:col>0</xdr:col>
      <xdr:colOff>3402</xdr:colOff>
      <xdr:row>16</xdr:row>
      <xdr:rowOff>9525</xdr:rowOff>
    </xdr:to>
    <xdr:pic>
      <xdr:nvPicPr>
        <xdr:cNvPr id="6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790575" y="6010275"/>
          <a:ext cx="2381" cy="676275"/>
        </a:xfrm>
        <a:prstGeom prst="rect">
          <a:avLst/>
        </a:prstGeom>
        <a:noFill/>
        <a:ln w="9525">
          <a:noFill/>
          <a:miter lim="800000"/>
          <a:headEnd/>
          <a:tailEnd/>
        </a:ln>
      </xdr:spPr>
    </xdr:pic>
    <xdr:clientData/>
  </xdr:twoCellAnchor>
  <xdr:twoCellAnchor editAs="oneCell">
    <xdr:from>
      <xdr:col>0</xdr:col>
      <xdr:colOff>0</xdr:colOff>
      <xdr:row>13</xdr:row>
      <xdr:rowOff>666750</xdr:rowOff>
    </xdr:from>
    <xdr:to>
      <xdr:col>0</xdr:col>
      <xdr:colOff>3402</xdr:colOff>
      <xdr:row>16</xdr:row>
      <xdr:rowOff>9525</xdr:rowOff>
    </xdr:to>
    <xdr:pic>
      <xdr:nvPicPr>
        <xdr:cNvPr id="6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790575" y="6010275"/>
          <a:ext cx="2381" cy="676275"/>
        </a:xfrm>
        <a:prstGeom prst="rect">
          <a:avLst/>
        </a:prstGeom>
        <a:noFill/>
        <a:ln w="9525">
          <a:noFill/>
          <a:miter lim="800000"/>
          <a:headEnd/>
          <a:tailEnd/>
        </a:ln>
      </xdr:spPr>
    </xdr:pic>
    <xdr:clientData/>
  </xdr:twoCellAnchor>
  <xdr:twoCellAnchor editAs="oneCell">
    <xdr:from>
      <xdr:col>0</xdr:col>
      <xdr:colOff>0</xdr:colOff>
      <xdr:row>13</xdr:row>
      <xdr:rowOff>666750</xdr:rowOff>
    </xdr:from>
    <xdr:to>
      <xdr:col>0</xdr:col>
      <xdr:colOff>3402</xdr:colOff>
      <xdr:row>16</xdr:row>
      <xdr:rowOff>9525</xdr:rowOff>
    </xdr:to>
    <xdr:pic>
      <xdr:nvPicPr>
        <xdr:cNvPr id="6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790575" y="6010275"/>
          <a:ext cx="2381" cy="676275"/>
        </a:xfrm>
        <a:prstGeom prst="rect">
          <a:avLst/>
        </a:prstGeom>
        <a:noFill/>
        <a:ln w="9525">
          <a:noFill/>
          <a:miter lim="800000"/>
          <a:headEnd/>
          <a:tailEnd/>
        </a:ln>
      </xdr:spPr>
    </xdr:pic>
    <xdr:clientData/>
  </xdr:twoCellAnchor>
  <xdr:twoCellAnchor editAs="oneCell">
    <xdr:from>
      <xdr:col>0</xdr:col>
      <xdr:colOff>0</xdr:colOff>
      <xdr:row>13</xdr:row>
      <xdr:rowOff>57150</xdr:rowOff>
    </xdr:from>
    <xdr:to>
      <xdr:col>0</xdr:col>
      <xdr:colOff>3402</xdr:colOff>
      <xdr:row>14</xdr:row>
      <xdr:rowOff>285750</xdr:rowOff>
    </xdr:to>
    <xdr:pic>
      <xdr:nvPicPr>
        <xdr:cNvPr id="69" name="il_fi" descr="http://ecochildsplay.com/wp-content/uploads/2008/08/18088.jpg"/>
        <xdr:cNvPicPr>
          <a:picLocks noChangeAspect="1" noChangeArrowheads="1"/>
        </xdr:cNvPicPr>
      </xdr:nvPicPr>
      <xdr:blipFill>
        <a:blip xmlns:r="http://schemas.openxmlformats.org/officeDocument/2006/relationships" r:embed="rId7"/>
        <a:srcRect/>
        <a:stretch>
          <a:fillRect/>
        </a:stretch>
      </xdr:blipFill>
      <xdr:spPr bwMode="auto">
        <a:xfrm>
          <a:off x="790575" y="5829300"/>
          <a:ext cx="2381" cy="561975"/>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9</xdr:row>
      <xdr:rowOff>257174</xdr:rowOff>
    </xdr:to>
    <xdr:pic>
      <xdr:nvPicPr>
        <xdr:cNvPr id="7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790575" y="4152900"/>
          <a:ext cx="2381" cy="590550"/>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3402</xdr:colOff>
      <xdr:row>9</xdr:row>
      <xdr:rowOff>304800</xdr:rowOff>
    </xdr:to>
    <xdr:pic>
      <xdr:nvPicPr>
        <xdr:cNvPr id="73" name="il_fi" descr="http://www.pennmedicine.org/health_info/pregnancy/graphics/images/en/19747.jpg"/>
        <xdr:cNvPicPr>
          <a:picLocks noChangeAspect="1" noChangeArrowheads="1"/>
        </xdr:cNvPicPr>
      </xdr:nvPicPr>
      <xdr:blipFill>
        <a:blip xmlns:r="http://schemas.openxmlformats.org/officeDocument/2006/relationships" r:embed="rId15"/>
        <a:srcRect/>
        <a:stretch>
          <a:fillRect/>
        </a:stretch>
      </xdr:blipFill>
      <xdr:spPr bwMode="auto">
        <a:xfrm>
          <a:off x="790575" y="4143375"/>
          <a:ext cx="2381" cy="638175"/>
        </a:xfrm>
        <a:prstGeom prst="rect">
          <a:avLst/>
        </a:prstGeom>
        <a:noFill/>
        <a:ln w="9525">
          <a:noFill/>
          <a:miter lim="800000"/>
          <a:headEnd/>
          <a:tailEnd/>
        </a:ln>
      </xdr:spPr>
    </xdr:pic>
    <xdr:clientData/>
  </xdr:twoCellAnchor>
  <xdr:twoCellAnchor editAs="oneCell">
    <xdr:from>
      <xdr:col>0</xdr:col>
      <xdr:colOff>0</xdr:colOff>
      <xdr:row>9</xdr:row>
      <xdr:rowOff>47625</xdr:rowOff>
    </xdr:from>
    <xdr:to>
      <xdr:col>0</xdr:col>
      <xdr:colOff>3402</xdr:colOff>
      <xdr:row>10</xdr:row>
      <xdr:rowOff>304800</xdr:rowOff>
    </xdr:to>
    <xdr:pic>
      <xdr:nvPicPr>
        <xdr:cNvPr id="7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790575" y="8982075"/>
          <a:ext cx="2381" cy="590550"/>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3402</xdr:colOff>
      <xdr:row>23</xdr:row>
      <xdr:rowOff>124504</xdr:rowOff>
    </xdr:to>
    <xdr:pic>
      <xdr:nvPicPr>
        <xdr:cNvPr id="7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400175" y="12773025"/>
          <a:ext cx="1701" cy="593612"/>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3402</xdr:colOff>
      <xdr:row>23</xdr:row>
      <xdr:rowOff>124504</xdr:rowOff>
    </xdr:to>
    <xdr:pic>
      <xdr:nvPicPr>
        <xdr:cNvPr id="7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400175" y="12773025"/>
          <a:ext cx="1701" cy="593612"/>
        </a:xfrm>
        <a:prstGeom prst="rect">
          <a:avLst/>
        </a:prstGeom>
        <a:noFill/>
        <a:ln w="9525">
          <a:noFill/>
          <a:miter lim="800000"/>
          <a:headEnd/>
          <a:tailEnd/>
        </a:ln>
      </xdr:spPr>
    </xdr:pic>
    <xdr:clientData/>
  </xdr:twoCellAnchor>
  <xdr:twoCellAnchor editAs="oneCell">
    <xdr:from>
      <xdr:col>0</xdr:col>
      <xdr:colOff>1400175</xdr:colOff>
      <xdr:row>20</xdr:row>
      <xdr:rowOff>0</xdr:rowOff>
    </xdr:from>
    <xdr:to>
      <xdr:col>0</xdr:col>
      <xdr:colOff>1401876</xdr:colOff>
      <xdr:row>21</xdr:row>
      <xdr:rowOff>184036</xdr:rowOff>
    </xdr:to>
    <xdr:pic>
      <xdr:nvPicPr>
        <xdr:cNvPr id="78"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400175" y="12773025"/>
          <a:ext cx="1701" cy="593612"/>
        </a:xfrm>
        <a:prstGeom prst="rect">
          <a:avLst/>
        </a:prstGeom>
        <a:noFill/>
        <a:ln w="9525">
          <a:noFill/>
          <a:miter lim="800000"/>
          <a:headEnd/>
          <a:tailEnd/>
        </a:ln>
      </xdr:spPr>
    </xdr:pic>
    <xdr:clientData/>
  </xdr:twoCellAnchor>
  <xdr:twoCellAnchor editAs="oneCell">
    <xdr:from>
      <xdr:col>0</xdr:col>
      <xdr:colOff>1400175</xdr:colOff>
      <xdr:row>20</xdr:row>
      <xdr:rowOff>0</xdr:rowOff>
    </xdr:from>
    <xdr:to>
      <xdr:col>0</xdr:col>
      <xdr:colOff>1401876</xdr:colOff>
      <xdr:row>21</xdr:row>
      <xdr:rowOff>184036</xdr:rowOff>
    </xdr:to>
    <xdr:pic>
      <xdr:nvPicPr>
        <xdr:cNvPr id="7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400175" y="12773025"/>
          <a:ext cx="1701" cy="593612"/>
        </a:xfrm>
        <a:prstGeom prst="rect">
          <a:avLst/>
        </a:prstGeom>
        <a:noFill/>
        <a:ln w="9525">
          <a:noFill/>
          <a:miter lim="800000"/>
          <a:headEnd/>
          <a:tailEnd/>
        </a:ln>
      </xdr:spPr>
    </xdr:pic>
    <xdr:clientData/>
  </xdr:twoCellAnchor>
  <xdr:twoCellAnchor>
    <xdr:from>
      <xdr:col>26</xdr:col>
      <xdr:colOff>1735933</xdr:colOff>
      <xdr:row>7</xdr:row>
      <xdr:rowOff>702468</xdr:rowOff>
    </xdr:from>
    <xdr:to>
      <xdr:col>27</xdr:col>
      <xdr:colOff>119063</xdr:colOff>
      <xdr:row>7</xdr:row>
      <xdr:rowOff>711994</xdr:rowOff>
    </xdr:to>
    <xdr:cxnSp macro="">
      <xdr:nvCxnSpPr>
        <xdr:cNvPr id="80" name="Straight Arrow Connector 79"/>
        <xdr:cNvCxnSpPr/>
      </xdr:nvCxnSpPr>
      <xdr:spPr>
        <a:xfrm flipH="1">
          <a:off x="15470983" y="3274218"/>
          <a:ext cx="392905" cy="9526"/>
        </a:xfrm>
        <a:prstGeom prst="straightConnector1">
          <a:avLst/>
        </a:prstGeom>
        <a:ln w="57150">
          <a:prstDash val="soli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1762124</xdr:colOff>
      <xdr:row>5</xdr:row>
      <xdr:rowOff>190500</xdr:rowOff>
    </xdr:from>
    <xdr:to>
      <xdr:col>27</xdr:col>
      <xdr:colOff>202405</xdr:colOff>
      <xdr:row>5</xdr:row>
      <xdr:rowOff>202405</xdr:rowOff>
    </xdr:to>
    <xdr:cxnSp macro="">
      <xdr:nvCxnSpPr>
        <xdr:cNvPr id="81" name="Straight Arrow Connector 80"/>
        <xdr:cNvCxnSpPr/>
      </xdr:nvCxnSpPr>
      <xdr:spPr>
        <a:xfrm flipV="1">
          <a:off x="15751968" y="2178844"/>
          <a:ext cx="381000" cy="11905"/>
        </a:xfrm>
        <a:prstGeom prst="straightConnector1">
          <a:avLst/>
        </a:prstGeom>
        <a:ln w="571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940594</xdr:colOff>
      <xdr:row>6</xdr:row>
      <xdr:rowOff>11907</xdr:rowOff>
    </xdr:from>
    <xdr:to>
      <xdr:col>27</xdr:col>
      <xdr:colOff>940595</xdr:colOff>
      <xdr:row>7</xdr:row>
      <xdr:rowOff>23812</xdr:rowOff>
    </xdr:to>
    <xdr:cxnSp macro="">
      <xdr:nvCxnSpPr>
        <xdr:cNvPr id="83" name="Straight Arrow Connector 82"/>
        <xdr:cNvCxnSpPr/>
      </xdr:nvCxnSpPr>
      <xdr:spPr>
        <a:xfrm>
          <a:off x="16871157" y="2393157"/>
          <a:ext cx="1" cy="285749"/>
        </a:xfrm>
        <a:prstGeom prst="straightConnector1">
          <a:avLst/>
        </a:prstGeom>
        <a:ln w="571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0</xdr:col>
      <xdr:colOff>1701</xdr:colOff>
      <xdr:row>22</xdr:row>
      <xdr:rowOff>241867</xdr:rowOff>
    </xdr:to>
    <xdr:pic>
      <xdr:nvPicPr>
        <xdr:cNvPr id="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8420100"/>
          <a:ext cx="1701" cy="384742"/>
        </a:xfrm>
        <a:prstGeom prst="rect">
          <a:avLst/>
        </a:prstGeom>
        <a:noFill/>
        <a:ln w="9525">
          <a:noFill/>
          <a:miter lim="800000"/>
          <a:headEnd/>
          <a:tailEnd/>
        </a:ln>
      </xdr:spPr>
    </xdr:pic>
    <xdr:clientData/>
  </xdr:twoCellAnchor>
  <xdr:twoCellAnchor editAs="oneCell">
    <xdr:from>
      <xdr:col>0</xdr:col>
      <xdr:colOff>866775</xdr:colOff>
      <xdr:row>7</xdr:row>
      <xdr:rowOff>28575</xdr:rowOff>
    </xdr:from>
    <xdr:to>
      <xdr:col>0</xdr:col>
      <xdr:colOff>866775</xdr:colOff>
      <xdr:row>7</xdr:row>
      <xdr:rowOff>186623</xdr:rowOff>
    </xdr:to>
    <xdr:pic>
      <xdr:nvPicPr>
        <xdr:cNvPr id="3"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866775" y="1733550"/>
          <a:ext cx="0" cy="339023"/>
        </a:xfrm>
        <a:prstGeom prst="rect">
          <a:avLst/>
        </a:prstGeom>
        <a:noFill/>
        <a:ln w="9525">
          <a:noFill/>
          <a:miter lim="800000"/>
          <a:headEnd/>
          <a:tailEnd/>
        </a:ln>
      </xdr:spPr>
    </xdr:pic>
    <xdr:clientData/>
  </xdr:twoCellAnchor>
  <xdr:twoCellAnchor editAs="oneCell">
    <xdr:from>
      <xdr:col>0</xdr:col>
      <xdr:colOff>1097756</xdr:colOff>
      <xdr:row>8</xdr:row>
      <xdr:rowOff>0</xdr:rowOff>
    </xdr:from>
    <xdr:to>
      <xdr:col>0</xdr:col>
      <xdr:colOff>1097756</xdr:colOff>
      <xdr:row>9</xdr:row>
      <xdr:rowOff>34016</xdr:rowOff>
    </xdr:to>
    <xdr:pic>
      <xdr:nvPicPr>
        <xdr:cNvPr id="4"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1097756" y="2683669"/>
          <a:ext cx="0" cy="576941"/>
        </a:xfrm>
        <a:prstGeom prst="rect">
          <a:avLst/>
        </a:prstGeom>
        <a:noFill/>
        <a:ln w="9525">
          <a:noFill/>
          <a:miter lim="800000"/>
          <a:headEnd/>
          <a:tailEnd/>
        </a:ln>
      </xdr:spPr>
    </xdr:pic>
    <xdr:clientData/>
  </xdr:twoCellAnchor>
  <xdr:twoCellAnchor editAs="oneCell">
    <xdr:from>
      <xdr:col>0</xdr:col>
      <xdr:colOff>923925</xdr:colOff>
      <xdr:row>7</xdr:row>
      <xdr:rowOff>0</xdr:rowOff>
    </xdr:from>
    <xdr:to>
      <xdr:col>0</xdr:col>
      <xdr:colOff>923925</xdr:colOff>
      <xdr:row>7</xdr:row>
      <xdr:rowOff>187826</xdr:rowOff>
    </xdr:to>
    <xdr:pic>
      <xdr:nvPicPr>
        <xdr:cNvPr id="5"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923925" y="1704975"/>
          <a:ext cx="0" cy="340226"/>
        </a:xfrm>
        <a:prstGeom prst="rect">
          <a:avLst/>
        </a:prstGeom>
        <a:noFill/>
        <a:ln w="9525">
          <a:noFill/>
          <a:miter lim="800000"/>
          <a:headEnd/>
          <a:tailEnd/>
        </a:ln>
      </xdr:spPr>
    </xdr:pic>
    <xdr:clientData/>
  </xdr:twoCellAnchor>
  <xdr:twoCellAnchor editAs="oneCell">
    <xdr:from>
      <xdr:col>0</xdr:col>
      <xdr:colOff>0</xdr:colOff>
      <xdr:row>6</xdr:row>
      <xdr:rowOff>666750</xdr:rowOff>
    </xdr:from>
    <xdr:to>
      <xdr:col>0</xdr:col>
      <xdr:colOff>1701</xdr:colOff>
      <xdr:row>7</xdr:row>
      <xdr:rowOff>193862</xdr:rowOff>
    </xdr:to>
    <xdr:pic>
      <xdr:nvPicPr>
        <xdr:cNvPr id="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1704975"/>
          <a:ext cx="1701" cy="186719"/>
        </a:xfrm>
        <a:prstGeom prst="rect">
          <a:avLst/>
        </a:prstGeom>
        <a:noFill/>
        <a:ln w="9525">
          <a:noFill/>
          <a:miter lim="800000"/>
          <a:headEnd/>
          <a:tailEnd/>
        </a:ln>
      </xdr:spPr>
    </xdr:pic>
    <xdr:clientData/>
  </xdr:twoCellAnchor>
  <xdr:twoCellAnchor editAs="oneCell">
    <xdr:from>
      <xdr:col>0</xdr:col>
      <xdr:colOff>0</xdr:colOff>
      <xdr:row>13</xdr:row>
      <xdr:rowOff>38100</xdr:rowOff>
    </xdr:from>
    <xdr:to>
      <xdr:col>0</xdr:col>
      <xdr:colOff>1701</xdr:colOff>
      <xdr:row>13</xdr:row>
      <xdr:rowOff>234724</xdr:rowOff>
    </xdr:to>
    <xdr:pic>
      <xdr:nvPicPr>
        <xdr:cNvPr id="7" name="rg_hi" descr="http://t2.gstatic.com/images?q=tbn:ANd9GcQvnUfzO0L-ENvncyg5_OVF_7trtgItE8yJQ1VAp3ssYLuN089qIQ"/>
        <xdr:cNvPicPr>
          <a:picLocks noChangeAspect="1" noChangeArrowheads="1"/>
        </xdr:cNvPicPr>
      </xdr:nvPicPr>
      <xdr:blipFill>
        <a:blip xmlns:r="http://schemas.openxmlformats.org/officeDocument/2006/relationships" r:embed="rId4"/>
        <a:srcRect/>
        <a:stretch>
          <a:fillRect/>
        </a:stretch>
      </xdr:blipFill>
      <xdr:spPr bwMode="auto">
        <a:xfrm>
          <a:off x="0" y="4791075"/>
          <a:ext cx="1701" cy="339499"/>
        </a:xfrm>
        <a:prstGeom prst="rect">
          <a:avLst/>
        </a:prstGeom>
        <a:noFill/>
        <a:ln w="9525">
          <a:noFill/>
          <a:miter lim="800000"/>
          <a:headEnd/>
          <a:tailEnd/>
        </a:ln>
      </xdr:spPr>
    </xdr:pic>
    <xdr:clientData/>
  </xdr:twoCellAnchor>
  <xdr:twoCellAnchor editAs="oneCell">
    <xdr:from>
      <xdr:col>0</xdr:col>
      <xdr:colOff>923925</xdr:colOff>
      <xdr:row>7</xdr:row>
      <xdr:rowOff>19050</xdr:rowOff>
    </xdr:from>
    <xdr:to>
      <xdr:col>0</xdr:col>
      <xdr:colOff>923925</xdr:colOff>
      <xdr:row>7</xdr:row>
      <xdr:rowOff>186623</xdr:rowOff>
    </xdr:to>
    <xdr:pic>
      <xdr:nvPicPr>
        <xdr:cNvPr id="8"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923925" y="1724025"/>
          <a:ext cx="0" cy="339023"/>
        </a:xfrm>
        <a:prstGeom prst="rect">
          <a:avLst/>
        </a:prstGeom>
        <a:noFill/>
        <a:ln w="9525">
          <a:noFill/>
          <a:miter lim="800000"/>
          <a:headEnd/>
          <a:tailEnd/>
        </a:ln>
      </xdr:spPr>
    </xdr:pic>
    <xdr:clientData/>
  </xdr:twoCellAnchor>
  <xdr:twoCellAnchor editAs="oneCell">
    <xdr:from>
      <xdr:col>0</xdr:col>
      <xdr:colOff>0</xdr:colOff>
      <xdr:row>13</xdr:row>
      <xdr:rowOff>0</xdr:rowOff>
    </xdr:from>
    <xdr:to>
      <xdr:col>0</xdr:col>
      <xdr:colOff>1701</xdr:colOff>
      <xdr:row>13</xdr:row>
      <xdr:rowOff>234724</xdr:rowOff>
    </xdr:to>
    <xdr:pic>
      <xdr:nvPicPr>
        <xdr:cNvPr id="9" name="il_fi" descr="http://www.francescomorante.it/images/315b1.jpg"/>
        <xdr:cNvPicPr>
          <a:picLocks noChangeAspect="1" noChangeArrowheads="1"/>
        </xdr:cNvPicPr>
      </xdr:nvPicPr>
      <xdr:blipFill>
        <a:blip xmlns:r="http://schemas.openxmlformats.org/officeDocument/2006/relationships" r:embed="rId5"/>
        <a:srcRect/>
        <a:stretch>
          <a:fillRect/>
        </a:stretch>
      </xdr:blipFill>
      <xdr:spPr bwMode="auto">
        <a:xfrm>
          <a:off x="0" y="4752975"/>
          <a:ext cx="1701" cy="377599"/>
        </a:xfrm>
        <a:prstGeom prst="rect">
          <a:avLst/>
        </a:prstGeom>
        <a:noFill/>
        <a:ln w="9525">
          <a:noFill/>
          <a:miter lim="800000"/>
          <a:headEnd/>
          <a:tailEnd/>
        </a:ln>
      </xdr:spPr>
    </xdr:pic>
    <xdr:clientData/>
  </xdr:twoCellAnchor>
  <xdr:twoCellAnchor editAs="oneCell">
    <xdr:from>
      <xdr:col>0</xdr:col>
      <xdr:colOff>0</xdr:colOff>
      <xdr:row>26</xdr:row>
      <xdr:rowOff>0</xdr:rowOff>
    </xdr:from>
    <xdr:to>
      <xdr:col>0</xdr:col>
      <xdr:colOff>1701</xdr:colOff>
      <xdr:row>26</xdr:row>
      <xdr:rowOff>234724</xdr:rowOff>
    </xdr:to>
    <xdr:pic>
      <xdr:nvPicPr>
        <xdr:cNvPr id="10"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9753600"/>
          <a:ext cx="1701" cy="377599"/>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22</xdr:row>
      <xdr:rowOff>240091</xdr:rowOff>
    </xdr:to>
    <xdr:pic>
      <xdr:nvPicPr>
        <xdr:cNvPr id="11"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8420100"/>
          <a:ext cx="1701" cy="382966"/>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22</xdr:row>
      <xdr:rowOff>234722</xdr:rowOff>
    </xdr:to>
    <xdr:pic>
      <xdr:nvPicPr>
        <xdr:cNvPr id="1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8420100"/>
          <a:ext cx="1701" cy="377597"/>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22</xdr:row>
      <xdr:rowOff>240091</xdr:rowOff>
    </xdr:to>
    <xdr:pic>
      <xdr:nvPicPr>
        <xdr:cNvPr id="1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8420100"/>
          <a:ext cx="1701" cy="382966"/>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32</xdr:row>
      <xdr:rowOff>203315</xdr:rowOff>
    </xdr:to>
    <xdr:pic>
      <xdr:nvPicPr>
        <xdr:cNvPr id="1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1791950"/>
          <a:ext cx="1701" cy="346190"/>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22</xdr:row>
      <xdr:rowOff>240091</xdr:rowOff>
    </xdr:to>
    <xdr:pic>
      <xdr:nvPicPr>
        <xdr:cNvPr id="1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8420100"/>
          <a:ext cx="1701" cy="382966"/>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22</xdr:row>
      <xdr:rowOff>240091</xdr:rowOff>
    </xdr:to>
    <xdr:pic>
      <xdr:nvPicPr>
        <xdr:cNvPr id="1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8420100"/>
          <a:ext cx="1701" cy="382966"/>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32</xdr:row>
      <xdr:rowOff>239487</xdr:rowOff>
    </xdr:to>
    <xdr:pic>
      <xdr:nvPicPr>
        <xdr:cNvPr id="1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12753975"/>
          <a:ext cx="1701" cy="382362"/>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32</xdr:row>
      <xdr:rowOff>239487</xdr:rowOff>
    </xdr:to>
    <xdr:pic>
      <xdr:nvPicPr>
        <xdr:cNvPr id="1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12753975"/>
          <a:ext cx="1701" cy="382362"/>
        </a:xfrm>
        <a:prstGeom prst="rect">
          <a:avLst/>
        </a:prstGeom>
        <a:noFill/>
        <a:ln w="9525">
          <a:noFill/>
          <a:miter lim="800000"/>
          <a:headEnd/>
          <a:tailEnd/>
        </a:ln>
      </xdr:spPr>
    </xdr:pic>
    <xdr:clientData/>
  </xdr:twoCellAnchor>
  <xdr:twoCellAnchor editAs="oneCell">
    <xdr:from>
      <xdr:col>0</xdr:col>
      <xdr:colOff>0</xdr:colOff>
      <xdr:row>29</xdr:row>
      <xdr:rowOff>0</xdr:rowOff>
    </xdr:from>
    <xdr:to>
      <xdr:col>0</xdr:col>
      <xdr:colOff>1701</xdr:colOff>
      <xdr:row>29</xdr:row>
      <xdr:rowOff>234723</xdr:rowOff>
    </xdr:to>
    <xdr:pic>
      <xdr:nvPicPr>
        <xdr:cNvPr id="1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0753725"/>
          <a:ext cx="1701" cy="377598"/>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32</xdr:row>
      <xdr:rowOff>239487</xdr:rowOff>
    </xdr:to>
    <xdr:pic>
      <xdr:nvPicPr>
        <xdr:cNvPr id="20"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12753975"/>
          <a:ext cx="1701" cy="382362"/>
        </a:xfrm>
        <a:prstGeom prst="rect">
          <a:avLst/>
        </a:prstGeom>
        <a:noFill/>
        <a:ln w="9525">
          <a:noFill/>
          <a:miter lim="800000"/>
          <a:headEnd/>
          <a:tailEnd/>
        </a:ln>
      </xdr:spPr>
    </xdr:pic>
    <xdr:clientData/>
  </xdr:twoCellAnchor>
  <xdr:twoCellAnchor editAs="oneCell">
    <xdr:from>
      <xdr:col>0</xdr:col>
      <xdr:colOff>0</xdr:colOff>
      <xdr:row>31</xdr:row>
      <xdr:rowOff>0</xdr:rowOff>
    </xdr:from>
    <xdr:to>
      <xdr:col>0</xdr:col>
      <xdr:colOff>1701</xdr:colOff>
      <xdr:row>31</xdr:row>
      <xdr:rowOff>234723</xdr:rowOff>
    </xdr:to>
    <xdr:pic>
      <xdr:nvPicPr>
        <xdr:cNvPr id="2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1420475"/>
          <a:ext cx="1701" cy="377598"/>
        </a:xfrm>
        <a:prstGeom prst="rect">
          <a:avLst/>
        </a:prstGeom>
        <a:noFill/>
        <a:ln w="9525">
          <a:noFill/>
          <a:miter lim="800000"/>
          <a:headEnd/>
          <a:tailEnd/>
        </a:ln>
      </xdr:spPr>
    </xdr:pic>
    <xdr:clientData/>
  </xdr:twoCellAnchor>
  <xdr:twoCellAnchor editAs="oneCell">
    <xdr:from>
      <xdr:col>0</xdr:col>
      <xdr:colOff>0</xdr:colOff>
      <xdr:row>26</xdr:row>
      <xdr:rowOff>0</xdr:rowOff>
    </xdr:from>
    <xdr:to>
      <xdr:col>0</xdr:col>
      <xdr:colOff>1701</xdr:colOff>
      <xdr:row>26</xdr:row>
      <xdr:rowOff>203126</xdr:rowOff>
    </xdr:to>
    <xdr:pic>
      <xdr:nvPicPr>
        <xdr:cNvPr id="2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9753600"/>
          <a:ext cx="1701" cy="346001"/>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32</xdr:row>
      <xdr:rowOff>239484</xdr:rowOff>
    </xdr:to>
    <xdr:pic>
      <xdr:nvPicPr>
        <xdr:cNvPr id="2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3420725"/>
          <a:ext cx="1701" cy="382359"/>
        </a:xfrm>
        <a:prstGeom prst="rect">
          <a:avLst/>
        </a:prstGeom>
        <a:noFill/>
        <a:ln w="9525">
          <a:noFill/>
          <a:miter lim="800000"/>
          <a:headEnd/>
          <a:tailEnd/>
        </a:ln>
      </xdr:spPr>
    </xdr:pic>
    <xdr:clientData/>
  </xdr:twoCellAnchor>
  <xdr:twoCellAnchor editAs="oneCell">
    <xdr:from>
      <xdr:col>0</xdr:col>
      <xdr:colOff>0</xdr:colOff>
      <xdr:row>31</xdr:row>
      <xdr:rowOff>47625</xdr:rowOff>
    </xdr:from>
    <xdr:to>
      <xdr:col>0</xdr:col>
      <xdr:colOff>1701</xdr:colOff>
      <xdr:row>31</xdr:row>
      <xdr:rowOff>241867</xdr:rowOff>
    </xdr:to>
    <xdr:pic>
      <xdr:nvPicPr>
        <xdr:cNvPr id="2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1468100"/>
          <a:ext cx="1701" cy="337117"/>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32</xdr:row>
      <xdr:rowOff>261255</xdr:rowOff>
    </xdr:to>
    <xdr:pic>
      <xdr:nvPicPr>
        <xdr:cNvPr id="25" name="il_fi" descr="http://1.bp.blogspot.com/_EibTHldYDRU/THYd9ETXMjI/AAAAAAAAAfw/n2GSkA0-gw8/s1600/1.jpg"/>
        <xdr:cNvPicPr>
          <a:picLocks noChangeAspect="1" noChangeArrowheads="1"/>
        </xdr:cNvPicPr>
      </xdr:nvPicPr>
      <xdr:blipFill>
        <a:blip xmlns:r="http://schemas.openxmlformats.org/officeDocument/2006/relationships" r:embed="rId6"/>
        <a:srcRect/>
        <a:stretch>
          <a:fillRect/>
        </a:stretch>
      </xdr:blipFill>
      <xdr:spPr bwMode="auto">
        <a:xfrm>
          <a:off x="0" y="13420725"/>
          <a:ext cx="1701" cy="404130"/>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22</xdr:row>
      <xdr:rowOff>187099</xdr:rowOff>
    </xdr:to>
    <xdr:pic>
      <xdr:nvPicPr>
        <xdr:cNvPr id="2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8420100"/>
          <a:ext cx="1701" cy="329974"/>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22</xdr:row>
      <xdr:rowOff>196624</xdr:rowOff>
    </xdr:to>
    <xdr:pic>
      <xdr:nvPicPr>
        <xdr:cNvPr id="2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8420100"/>
          <a:ext cx="1701" cy="339499"/>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22</xdr:row>
      <xdr:rowOff>241867</xdr:rowOff>
    </xdr:to>
    <xdr:pic>
      <xdr:nvPicPr>
        <xdr:cNvPr id="28" name="il_fi" descr="http://ecochildsplay.com/wp-content/uploads/2008/08/18088.jpg"/>
        <xdr:cNvPicPr>
          <a:picLocks noChangeAspect="1" noChangeArrowheads="1"/>
        </xdr:cNvPicPr>
      </xdr:nvPicPr>
      <xdr:blipFill>
        <a:blip xmlns:r="http://schemas.openxmlformats.org/officeDocument/2006/relationships" r:embed="rId7"/>
        <a:srcRect/>
        <a:stretch>
          <a:fillRect/>
        </a:stretch>
      </xdr:blipFill>
      <xdr:spPr bwMode="auto">
        <a:xfrm>
          <a:off x="0" y="8420100"/>
          <a:ext cx="1701" cy="384742"/>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32</xdr:row>
      <xdr:rowOff>211140</xdr:rowOff>
    </xdr:to>
    <xdr:pic>
      <xdr:nvPicPr>
        <xdr:cNvPr id="29" name="il_fi" descr="http://www.mightysworld.com/newborns-2/images/8245_6_39-congenital-absence-right-hand.jpg"/>
        <xdr:cNvPicPr>
          <a:picLocks noChangeAspect="1" noChangeArrowheads="1"/>
        </xdr:cNvPicPr>
      </xdr:nvPicPr>
      <xdr:blipFill>
        <a:blip xmlns:r="http://schemas.openxmlformats.org/officeDocument/2006/relationships" r:embed="rId8"/>
        <a:srcRect/>
        <a:stretch>
          <a:fillRect/>
        </a:stretch>
      </xdr:blipFill>
      <xdr:spPr bwMode="auto">
        <a:xfrm>
          <a:off x="0" y="11782425"/>
          <a:ext cx="1701" cy="354015"/>
        </a:xfrm>
        <a:prstGeom prst="rect">
          <a:avLst/>
        </a:prstGeom>
        <a:noFill/>
        <a:ln w="9525">
          <a:noFill/>
          <a:miter lim="800000"/>
          <a:headEnd/>
          <a:tailEnd/>
        </a:ln>
      </xdr:spPr>
    </xdr:pic>
    <xdr:clientData/>
  </xdr:twoCellAnchor>
  <xdr:twoCellAnchor editAs="oneCell">
    <xdr:from>
      <xdr:col>0</xdr:col>
      <xdr:colOff>0</xdr:colOff>
      <xdr:row>29</xdr:row>
      <xdr:rowOff>0</xdr:rowOff>
    </xdr:from>
    <xdr:to>
      <xdr:col>0</xdr:col>
      <xdr:colOff>1701</xdr:colOff>
      <xdr:row>29</xdr:row>
      <xdr:rowOff>240484</xdr:rowOff>
    </xdr:to>
    <xdr:pic>
      <xdr:nvPicPr>
        <xdr:cNvPr id="30" name="il_fi" descr="http://www.seattlechildrens.org/uploadedimages/Seattle_Childrens/cmsassets/Images/clubfoot-lg.jpg"/>
        <xdr:cNvPicPr>
          <a:picLocks noChangeAspect="1" noChangeArrowheads="1"/>
        </xdr:cNvPicPr>
      </xdr:nvPicPr>
      <xdr:blipFill>
        <a:blip xmlns:r="http://schemas.openxmlformats.org/officeDocument/2006/relationships" r:embed="rId9"/>
        <a:srcRect/>
        <a:stretch>
          <a:fillRect/>
        </a:stretch>
      </xdr:blipFill>
      <xdr:spPr bwMode="auto">
        <a:xfrm>
          <a:off x="0" y="10753725"/>
          <a:ext cx="1701" cy="383359"/>
        </a:xfrm>
        <a:prstGeom prst="rect">
          <a:avLst/>
        </a:prstGeom>
        <a:noFill/>
        <a:ln w="9525">
          <a:noFill/>
          <a:miter lim="800000"/>
          <a:headEnd/>
          <a:tailEnd/>
        </a:ln>
      </xdr:spPr>
    </xdr:pic>
    <xdr:clientData/>
  </xdr:twoCellAnchor>
  <xdr:twoCellAnchor editAs="oneCell">
    <xdr:from>
      <xdr:col>0</xdr:col>
      <xdr:colOff>0</xdr:colOff>
      <xdr:row>26</xdr:row>
      <xdr:rowOff>0</xdr:rowOff>
    </xdr:from>
    <xdr:to>
      <xdr:col>0</xdr:col>
      <xdr:colOff>1701</xdr:colOff>
      <xdr:row>26</xdr:row>
      <xdr:rowOff>272711</xdr:rowOff>
    </xdr:to>
    <xdr:pic>
      <xdr:nvPicPr>
        <xdr:cNvPr id="31" name="il_fi" descr="http://www.cdc.gov/ncbddd/birthdefects/images/cleftlip_small.jpg"/>
        <xdr:cNvPicPr>
          <a:picLocks noChangeAspect="1" noChangeArrowheads="1"/>
        </xdr:cNvPicPr>
      </xdr:nvPicPr>
      <xdr:blipFill>
        <a:blip xmlns:r="http://schemas.openxmlformats.org/officeDocument/2006/relationships" r:embed="rId10"/>
        <a:srcRect/>
        <a:stretch>
          <a:fillRect/>
        </a:stretch>
      </xdr:blipFill>
      <xdr:spPr bwMode="auto">
        <a:xfrm>
          <a:off x="0" y="9753600"/>
          <a:ext cx="1701" cy="415586"/>
        </a:xfrm>
        <a:prstGeom prst="rect">
          <a:avLst/>
        </a:prstGeom>
        <a:noFill/>
        <a:ln w="9525">
          <a:noFill/>
          <a:miter lim="800000"/>
          <a:headEnd/>
          <a:tailEnd/>
        </a:ln>
      </xdr:spPr>
    </xdr:pic>
    <xdr:clientData/>
  </xdr:twoCellAnchor>
  <xdr:twoCellAnchor editAs="oneCell">
    <xdr:from>
      <xdr:col>0</xdr:col>
      <xdr:colOff>0</xdr:colOff>
      <xdr:row>31</xdr:row>
      <xdr:rowOff>0</xdr:rowOff>
    </xdr:from>
    <xdr:to>
      <xdr:col>0</xdr:col>
      <xdr:colOff>1701</xdr:colOff>
      <xdr:row>31</xdr:row>
      <xdr:rowOff>241414</xdr:rowOff>
    </xdr:to>
    <xdr:pic>
      <xdr:nvPicPr>
        <xdr:cNvPr id="32" name="il_fi" descr="http://upload.wikimedia.org/wikipedia/commons/1/16/Cleftpalate.jpeg"/>
        <xdr:cNvPicPr>
          <a:picLocks noChangeAspect="1" noChangeArrowheads="1"/>
        </xdr:cNvPicPr>
      </xdr:nvPicPr>
      <xdr:blipFill>
        <a:blip xmlns:r="http://schemas.openxmlformats.org/officeDocument/2006/relationships" r:embed="rId11"/>
        <a:srcRect l="6818" t="8664" r="52272" b="28880"/>
        <a:stretch>
          <a:fillRect/>
        </a:stretch>
      </xdr:blipFill>
      <xdr:spPr bwMode="auto">
        <a:xfrm>
          <a:off x="0" y="11420475"/>
          <a:ext cx="1701" cy="384289"/>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1701</xdr:colOff>
      <xdr:row>7</xdr:row>
      <xdr:rowOff>852726</xdr:rowOff>
    </xdr:to>
    <xdr:pic>
      <xdr:nvPicPr>
        <xdr:cNvPr id="3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2371725"/>
          <a:ext cx="1701" cy="376476"/>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1701</xdr:colOff>
      <xdr:row>12</xdr:row>
      <xdr:rowOff>240845</xdr:rowOff>
    </xdr:to>
    <xdr:pic>
      <xdr:nvPicPr>
        <xdr:cNvPr id="3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4419600"/>
          <a:ext cx="1701" cy="383720"/>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1701</xdr:colOff>
      <xdr:row>7</xdr:row>
      <xdr:rowOff>852726</xdr:rowOff>
    </xdr:to>
    <xdr:pic>
      <xdr:nvPicPr>
        <xdr:cNvPr id="3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2371725"/>
          <a:ext cx="1701" cy="376476"/>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239144</xdr:rowOff>
    </xdr:to>
    <xdr:pic>
      <xdr:nvPicPr>
        <xdr:cNvPr id="3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3086100"/>
          <a:ext cx="1701" cy="382019"/>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187096</xdr:rowOff>
    </xdr:to>
    <xdr:pic>
      <xdr:nvPicPr>
        <xdr:cNvPr id="3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2800350"/>
          <a:ext cx="1701" cy="329971"/>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1701</xdr:colOff>
      <xdr:row>7</xdr:row>
      <xdr:rowOff>852726</xdr:rowOff>
    </xdr:to>
    <xdr:pic>
      <xdr:nvPicPr>
        <xdr:cNvPr id="38"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2371725"/>
          <a:ext cx="1701" cy="376476"/>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239144</xdr:rowOff>
    </xdr:to>
    <xdr:pic>
      <xdr:nvPicPr>
        <xdr:cNvPr id="39"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3086100"/>
          <a:ext cx="1701" cy="382019"/>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194923</xdr:rowOff>
    </xdr:to>
    <xdr:pic>
      <xdr:nvPicPr>
        <xdr:cNvPr id="40"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3467100"/>
          <a:ext cx="1701" cy="337798"/>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239144</xdr:rowOff>
    </xdr:to>
    <xdr:pic>
      <xdr:nvPicPr>
        <xdr:cNvPr id="41"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3086100"/>
          <a:ext cx="1701" cy="382019"/>
        </a:xfrm>
        <a:prstGeom prst="rect">
          <a:avLst/>
        </a:prstGeom>
        <a:noFill/>
        <a:ln w="9525">
          <a:noFill/>
          <a:miter lim="800000"/>
          <a:headEnd/>
          <a:tailEnd/>
        </a:ln>
      </xdr:spPr>
    </xdr:pic>
    <xdr:clientData/>
  </xdr:twoCellAnchor>
  <xdr:twoCellAnchor editAs="oneCell">
    <xdr:from>
      <xdr:col>0</xdr:col>
      <xdr:colOff>0</xdr:colOff>
      <xdr:row>7</xdr:row>
      <xdr:rowOff>666750</xdr:rowOff>
    </xdr:from>
    <xdr:to>
      <xdr:col>0</xdr:col>
      <xdr:colOff>1701</xdr:colOff>
      <xdr:row>7</xdr:row>
      <xdr:rowOff>852726</xdr:rowOff>
    </xdr:to>
    <xdr:pic>
      <xdr:nvPicPr>
        <xdr:cNvPr id="42"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2371725"/>
          <a:ext cx="1701" cy="376476"/>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239144</xdr:rowOff>
    </xdr:to>
    <xdr:pic>
      <xdr:nvPicPr>
        <xdr:cNvPr id="43"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3086100"/>
          <a:ext cx="1701" cy="382019"/>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187099</xdr:rowOff>
    </xdr:to>
    <xdr:pic>
      <xdr:nvPicPr>
        <xdr:cNvPr id="4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3133725"/>
          <a:ext cx="1701" cy="329974"/>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239144</xdr:rowOff>
    </xdr:to>
    <xdr:pic>
      <xdr:nvPicPr>
        <xdr:cNvPr id="45"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3086100"/>
          <a:ext cx="1701" cy="382019"/>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239144</xdr:rowOff>
    </xdr:to>
    <xdr:pic>
      <xdr:nvPicPr>
        <xdr:cNvPr id="46"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3086100"/>
          <a:ext cx="1701" cy="382019"/>
        </a:xfrm>
        <a:prstGeom prst="rect">
          <a:avLst/>
        </a:prstGeom>
        <a:noFill/>
        <a:ln w="9525">
          <a:noFill/>
          <a:miter lim="800000"/>
          <a:headEnd/>
          <a:tailEnd/>
        </a:ln>
      </xdr:spPr>
    </xdr:pic>
    <xdr:clientData/>
  </xdr:twoCellAnchor>
  <xdr:twoCellAnchor editAs="oneCell">
    <xdr:from>
      <xdr:col>0</xdr:col>
      <xdr:colOff>0</xdr:colOff>
      <xdr:row>31</xdr:row>
      <xdr:rowOff>57150</xdr:rowOff>
    </xdr:from>
    <xdr:to>
      <xdr:col>0</xdr:col>
      <xdr:colOff>1701</xdr:colOff>
      <xdr:row>31</xdr:row>
      <xdr:rowOff>241867</xdr:rowOff>
    </xdr:to>
    <xdr:pic>
      <xdr:nvPicPr>
        <xdr:cNvPr id="47" name="il_fi" descr="http://www.cdc.gov/ncbddd/birthdefects/images/gastroschisis-web.jpg"/>
        <xdr:cNvPicPr>
          <a:picLocks noChangeAspect="1" noChangeArrowheads="1"/>
        </xdr:cNvPicPr>
      </xdr:nvPicPr>
      <xdr:blipFill>
        <a:blip xmlns:r="http://schemas.openxmlformats.org/officeDocument/2006/relationships" r:embed="rId12"/>
        <a:srcRect/>
        <a:stretch>
          <a:fillRect/>
        </a:stretch>
      </xdr:blipFill>
      <xdr:spPr bwMode="auto">
        <a:xfrm>
          <a:off x="0" y="11477625"/>
          <a:ext cx="1701" cy="327592"/>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225196</xdr:rowOff>
    </xdr:to>
    <xdr:pic>
      <xdr:nvPicPr>
        <xdr:cNvPr id="48" name="il_fi" descr="http://www.nlm.nih.gov/medlineplus/ency/images/ency/fullsize/9288.jpg"/>
        <xdr:cNvPicPr>
          <a:picLocks noChangeAspect="1" noChangeArrowheads="1"/>
        </xdr:cNvPicPr>
      </xdr:nvPicPr>
      <xdr:blipFill>
        <a:blip xmlns:r="http://schemas.openxmlformats.org/officeDocument/2006/relationships" r:embed="rId13"/>
        <a:srcRect/>
        <a:stretch>
          <a:fillRect/>
        </a:stretch>
      </xdr:blipFill>
      <xdr:spPr bwMode="auto">
        <a:xfrm>
          <a:off x="0" y="2762250"/>
          <a:ext cx="1701" cy="368071"/>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215674</xdr:rowOff>
    </xdr:to>
    <xdr:pic>
      <xdr:nvPicPr>
        <xdr:cNvPr id="49" name="il_fi" descr="http://www.riversideonline.com/source/images/image_popup/r7_placentaprevia.jpg"/>
        <xdr:cNvPicPr>
          <a:picLocks noChangeAspect="1" noChangeArrowheads="1"/>
        </xdr:cNvPicPr>
      </xdr:nvPicPr>
      <xdr:blipFill>
        <a:blip xmlns:r="http://schemas.openxmlformats.org/officeDocument/2006/relationships" r:embed="rId14"/>
        <a:srcRect/>
        <a:stretch>
          <a:fillRect/>
        </a:stretch>
      </xdr:blipFill>
      <xdr:spPr bwMode="auto">
        <a:xfrm>
          <a:off x="0" y="3105150"/>
          <a:ext cx="1701" cy="358549"/>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1701</xdr:colOff>
      <xdr:row>8</xdr:row>
      <xdr:rowOff>204447</xdr:rowOff>
    </xdr:to>
    <xdr:pic>
      <xdr:nvPicPr>
        <xdr:cNvPr id="50" name="il_fi" descr="http://www.pennmedicine.org/health_info/pregnancy/graphics/images/en/19747.jpg"/>
        <xdr:cNvPicPr>
          <a:picLocks noChangeAspect="1" noChangeArrowheads="1"/>
        </xdr:cNvPicPr>
      </xdr:nvPicPr>
      <xdr:blipFill>
        <a:blip xmlns:r="http://schemas.openxmlformats.org/officeDocument/2006/relationships" r:embed="rId15"/>
        <a:srcRect/>
        <a:stretch>
          <a:fillRect/>
        </a:stretch>
      </xdr:blipFill>
      <xdr:spPr bwMode="auto">
        <a:xfrm>
          <a:off x="0" y="3457575"/>
          <a:ext cx="1701" cy="347322"/>
        </a:xfrm>
        <a:prstGeom prst="rect">
          <a:avLst/>
        </a:prstGeom>
        <a:noFill/>
        <a:ln w="9525">
          <a:noFill/>
          <a:miter lim="800000"/>
          <a:headEnd/>
          <a:tailEnd/>
        </a:ln>
      </xdr:spPr>
    </xdr:pic>
    <xdr:clientData/>
  </xdr:twoCellAnchor>
  <xdr:twoCellAnchor editAs="oneCell">
    <xdr:from>
      <xdr:col>0</xdr:col>
      <xdr:colOff>942975</xdr:colOff>
      <xdr:row>7</xdr:row>
      <xdr:rowOff>0</xdr:rowOff>
    </xdr:from>
    <xdr:to>
      <xdr:col>0</xdr:col>
      <xdr:colOff>942975</xdr:colOff>
      <xdr:row>7</xdr:row>
      <xdr:rowOff>187826</xdr:rowOff>
    </xdr:to>
    <xdr:pic>
      <xdr:nvPicPr>
        <xdr:cNvPr id="51" name="il_fi" descr="http://bibliotecavivente.files.wordpress.com/2011/03/italia.gif"/>
        <xdr:cNvPicPr>
          <a:picLocks noChangeAspect="1" noChangeArrowheads="1"/>
        </xdr:cNvPicPr>
      </xdr:nvPicPr>
      <xdr:blipFill>
        <a:blip xmlns:r="http://schemas.openxmlformats.org/officeDocument/2006/relationships" r:embed="rId2"/>
        <a:srcRect/>
        <a:stretch>
          <a:fillRect/>
        </a:stretch>
      </xdr:blipFill>
      <xdr:spPr bwMode="auto">
        <a:xfrm>
          <a:off x="942975" y="1704975"/>
          <a:ext cx="0" cy="340226"/>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1701</xdr:colOff>
      <xdr:row>22</xdr:row>
      <xdr:rowOff>234722</xdr:rowOff>
    </xdr:to>
    <xdr:pic>
      <xdr:nvPicPr>
        <xdr:cNvPr id="52" name="Picture 917" descr="http://www.aafp.org/afp/2004/0615/afp20040615p2863-f1.gif"/>
        <xdr:cNvPicPr>
          <a:picLocks noChangeAspect="1" noChangeArrowheads="1"/>
        </xdr:cNvPicPr>
      </xdr:nvPicPr>
      <xdr:blipFill>
        <a:blip xmlns:r="http://schemas.openxmlformats.org/officeDocument/2006/relationships" r:embed="rId16"/>
        <a:srcRect/>
        <a:stretch>
          <a:fillRect/>
        </a:stretch>
      </xdr:blipFill>
      <xdr:spPr bwMode="auto">
        <a:xfrm>
          <a:off x="0" y="8420100"/>
          <a:ext cx="1701" cy="377597"/>
        </a:xfrm>
        <a:prstGeom prst="rect">
          <a:avLst/>
        </a:prstGeom>
        <a:noFill/>
        <a:ln w="9525">
          <a:noFill/>
          <a:miter lim="800000"/>
          <a:headEnd/>
          <a:tailEnd/>
        </a:ln>
      </xdr:spPr>
    </xdr:pic>
    <xdr:clientData/>
  </xdr:twoCellAnchor>
  <xdr:twoCellAnchor editAs="oneCell">
    <xdr:from>
      <xdr:col>0</xdr:col>
      <xdr:colOff>1400175</xdr:colOff>
      <xdr:row>35</xdr:row>
      <xdr:rowOff>0</xdr:rowOff>
    </xdr:from>
    <xdr:to>
      <xdr:col>0</xdr:col>
      <xdr:colOff>1401876</xdr:colOff>
      <xdr:row>35</xdr:row>
      <xdr:rowOff>203087</xdr:rowOff>
    </xdr:to>
    <xdr:pic>
      <xdr:nvPicPr>
        <xdr:cNvPr id="5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400175" y="16421100"/>
          <a:ext cx="1701" cy="374537"/>
        </a:xfrm>
        <a:prstGeom prst="rect">
          <a:avLst/>
        </a:prstGeom>
        <a:noFill/>
        <a:ln w="9525">
          <a:noFill/>
          <a:miter lim="800000"/>
          <a:headEnd/>
          <a:tailEnd/>
        </a:ln>
      </xdr:spPr>
    </xdr:pic>
    <xdr:clientData/>
  </xdr:twoCellAnchor>
  <xdr:twoCellAnchor editAs="oneCell">
    <xdr:from>
      <xdr:col>0</xdr:col>
      <xdr:colOff>1400175</xdr:colOff>
      <xdr:row>35</xdr:row>
      <xdr:rowOff>0</xdr:rowOff>
    </xdr:from>
    <xdr:to>
      <xdr:col>0</xdr:col>
      <xdr:colOff>1401876</xdr:colOff>
      <xdr:row>35</xdr:row>
      <xdr:rowOff>203087</xdr:rowOff>
    </xdr:to>
    <xdr:pic>
      <xdr:nvPicPr>
        <xdr:cNvPr id="54"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400175" y="16421100"/>
          <a:ext cx="1701" cy="374537"/>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33</xdr:row>
      <xdr:rowOff>44222</xdr:rowOff>
    </xdr:to>
    <xdr:pic>
      <xdr:nvPicPr>
        <xdr:cNvPr id="55"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3420725"/>
          <a:ext cx="1701" cy="577622"/>
        </a:xfrm>
        <a:prstGeom prst="rect">
          <a:avLst/>
        </a:prstGeom>
        <a:noFill/>
        <a:ln w="9525">
          <a:noFill/>
          <a:miter lim="800000"/>
          <a:headEnd/>
          <a:tailEnd/>
        </a:ln>
      </xdr:spPr>
    </xdr:pic>
    <xdr:clientData/>
  </xdr:twoCellAnchor>
  <xdr:twoCellAnchor editAs="oneCell">
    <xdr:from>
      <xdr:col>0</xdr:col>
      <xdr:colOff>0</xdr:colOff>
      <xdr:row>33</xdr:row>
      <xdr:rowOff>0</xdr:rowOff>
    </xdr:from>
    <xdr:to>
      <xdr:col>0</xdr:col>
      <xdr:colOff>1701</xdr:colOff>
      <xdr:row>33</xdr:row>
      <xdr:rowOff>240166</xdr:rowOff>
    </xdr:to>
    <xdr:pic>
      <xdr:nvPicPr>
        <xdr:cNvPr id="5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4754225"/>
          <a:ext cx="1701" cy="383041"/>
        </a:xfrm>
        <a:prstGeom prst="rect">
          <a:avLst/>
        </a:prstGeom>
        <a:noFill/>
        <a:ln w="9525">
          <a:noFill/>
          <a:miter lim="800000"/>
          <a:headEnd/>
          <a:tailEnd/>
        </a:ln>
      </xdr:spPr>
    </xdr:pic>
    <xdr:clientData/>
  </xdr:twoCellAnchor>
  <xdr:twoCellAnchor editAs="oneCell">
    <xdr:from>
      <xdr:col>0</xdr:col>
      <xdr:colOff>0</xdr:colOff>
      <xdr:row>33</xdr:row>
      <xdr:rowOff>0</xdr:rowOff>
    </xdr:from>
    <xdr:to>
      <xdr:col>0</xdr:col>
      <xdr:colOff>1701</xdr:colOff>
      <xdr:row>33</xdr:row>
      <xdr:rowOff>192542</xdr:rowOff>
    </xdr:to>
    <xdr:pic>
      <xdr:nvPicPr>
        <xdr:cNvPr id="57"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4801850"/>
          <a:ext cx="1701" cy="335417"/>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32</xdr:row>
      <xdr:rowOff>240163</xdr:rowOff>
    </xdr:to>
    <xdr:pic>
      <xdr:nvPicPr>
        <xdr:cNvPr id="58"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3420725"/>
          <a:ext cx="1701" cy="383038"/>
        </a:xfrm>
        <a:prstGeom prst="rect">
          <a:avLst/>
        </a:prstGeom>
        <a:noFill/>
        <a:ln w="9525">
          <a:noFill/>
          <a:miter lim="800000"/>
          <a:headEnd/>
          <a:tailEnd/>
        </a:ln>
      </xdr:spPr>
    </xdr:pic>
    <xdr:clientData/>
  </xdr:twoCellAnchor>
  <xdr:twoCellAnchor editAs="oneCell">
    <xdr:from>
      <xdr:col>0</xdr:col>
      <xdr:colOff>0</xdr:colOff>
      <xdr:row>32</xdr:row>
      <xdr:rowOff>0</xdr:rowOff>
    </xdr:from>
    <xdr:to>
      <xdr:col>0</xdr:col>
      <xdr:colOff>1701</xdr:colOff>
      <xdr:row>32</xdr:row>
      <xdr:rowOff>191858</xdr:rowOff>
    </xdr:to>
    <xdr:pic>
      <xdr:nvPicPr>
        <xdr:cNvPr id="59"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3468350"/>
          <a:ext cx="1701" cy="334733"/>
        </a:xfrm>
        <a:prstGeom prst="rect">
          <a:avLst/>
        </a:prstGeom>
        <a:noFill/>
        <a:ln w="9525">
          <a:noFill/>
          <a:miter lim="800000"/>
          <a:headEnd/>
          <a:tailEnd/>
        </a:ln>
      </xdr:spPr>
    </xdr:pic>
    <xdr:clientData/>
  </xdr:twoCellAnchor>
  <xdr:twoCellAnchor editAs="oneCell">
    <xdr:from>
      <xdr:col>0</xdr:col>
      <xdr:colOff>567461</xdr:colOff>
      <xdr:row>50</xdr:row>
      <xdr:rowOff>0</xdr:rowOff>
    </xdr:from>
    <xdr:to>
      <xdr:col>0</xdr:col>
      <xdr:colOff>567461</xdr:colOff>
      <xdr:row>54</xdr:row>
      <xdr:rowOff>55074</xdr:rowOff>
    </xdr:to>
    <xdr:pic>
      <xdr:nvPicPr>
        <xdr:cNvPr id="61"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567461" y="20295635"/>
          <a:ext cx="0" cy="1274274"/>
        </a:xfrm>
        <a:prstGeom prst="rect">
          <a:avLst/>
        </a:prstGeom>
        <a:noFill/>
        <a:ln w="9525">
          <a:noFill/>
          <a:miter lim="800000"/>
          <a:headEnd/>
          <a:tailEnd/>
        </a:ln>
      </xdr:spPr>
    </xdr:pic>
    <xdr:clientData/>
  </xdr:twoCellAnchor>
  <xdr:twoCellAnchor editAs="oneCell">
    <xdr:from>
      <xdr:col>26</xdr:col>
      <xdr:colOff>58511</xdr:colOff>
      <xdr:row>38</xdr:row>
      <xdr:rowOff>136071</xdr:rowOff>
    </xdr:from>
    <xdr:to>
      <xdr:col>26</xdr:col>
      <xdr:colOff>60212</xdr:colOff>
      <xdr:row>38</xdr:row>
      <xdr:rowOff>331901</xdr:rowOff>
    </xdr:to>
    <xdr:pic>
      <xdr:nvPicPr>
        <xdr:cNvPr id="6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13726886" y="17395371"/>
          <a:ext cx="1701" cy="243455"/>
        </a:xfrm>
        <a:prstGeom prst="rect">
          <a:avLst/>
        </a:prstGeom>
        <a:noFill/>
        <a:ln w="9525">
          <a:noFill/>
          <a:miter lim="800000"/>
          <a:headEnd/>
          <a:tailEnd/>
        </a:ln>
      </xdr:spPr>
    </xdr:pic>
    <xdr:clientData/>
  </xdr:twoCellAnchor>
  <xdr:oneCellAnchor>
    <xdr:from>
      <xdr:col>0</xdr:col>
      <xdr:colOff>58511</xdr:colOff>
      <xdr:row>37</xdr:row>
      <xdr:rowOff>136071</xdr:rowOff>
    </xdr:from>
    <xdr:ext cx="1701" cy="573202"/>
    <xdr:pic>
      <xdr:nvPicPr>
        <xdr:cNvPr id="6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58511" y="17157246"/>
          <a:ext cx="1701" cy="573202"/>
        </a:xfrm>
        <a:prstGeom prst="rect">
          <a:avLst/>
        </a:prstGeom>
        <a:noFill/>
        <a:ln w="9525">
          <a:noFill/>
          <a:miter lim="800000"/>
          <a:headEnd/>
          <a:tailEnd/>
        </a:ln>
      </xdr:spPr>
    </xdr:pic>
    <xdr:clientData/>
  </xdr:oneCellAnchor>
  <xdr:twoCellAnchor editAs="oneCell">
    <xdr:from>
      <xdr:col>0</xdr:col>
      <xdr:colOff>0</xdr:colOff>
      <xdr:row>14</xdr:row>
      <xdr:rowOff>0</xdr:rowOff>
    </xdr:from>
    <xdr:to>
      <xdr:col>0</xdr:col>
      <xdr:colOff>1701</xdr:colOff>
      <xdr:row>14</xdr:row>
      <xdr:rowOff>196624</xdr:rowOff>
    </xdr:to>
    <xdr:pic>
      <xdr:nvPicPr>
        <xdr:cNvPr id="64" name="rg_hi" descr="http://t2.gstatic.com/images?q=tbn:ANd9GcQvnUfzO0L-ENvncyg5_OVF_7trtgItE8yJQ1VAp3ssYLuN089qIQ"/>
        <xdr:cNvPicPr>
          <a:picLocks noChangeAspect="1" noChangeArrowheads="1"/>
        </xdr:cNvPicPr>
      </xdr:nvPicPr>
      <xdr:blipFill>
        <a:blip xmlns:r="http://schemas.openxmlformats.org/officeDocument/2006/relationships" r:embed="rId4"/>
        <a:srcRect/>
        <a:stretch>
          <a:fillRect/>
        </a:stretch>
      </xdr:blipFill>
      <xdr:spPr bwMode="auto">
        <a:xfrm>
          <a:off x="0" y="5124450"/>
          <a:ext cx="1701" cy="339499"/>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1701</xdr:colOff>
      <xdr:row>14</xdr:row>
      <xdr:rowOff>234724</xdr:rowOff>
    </xdr:to>
    <xdr:pic>
      <xdr:nvPicPr>
        <xdr:cNvPr id="65" name="il_fi" descr="http://www.francescomorante.it/images/315b1.jpg"/>
        <xdr:cNvPicPr>
          <a:picLocks noChangeAspect="1" noChangeArrowheads="1"/>
        </xdr:cNvPicPr>
      </xdr:nvPicPr>
      <xdr:blipFill>
        <a:blip xmlns:r="http://schemas.openxmlformats.org/officeDocument/2006/relationships" r:embed="rId5"/>
        <a:srcRect/>
        <a:stretch>
          <a:fillRect/>
        </a:stretch>
      </xdr:blipFill>
      <xdr:spPr bwMode="auto">
        <a:xfrm>
          <a:off x="0" y="5086350"/>
          <a:ext cx="1701" cy="377599"/>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1701</xdr:colOff>
      <xdr:row>45</xdr:row>
      <xdr:rowOff>241867</xdr:rowOff>
    </xdr:to>
    <xdr:pic>
      <xdr:nvPicPr>
        <xdr:cNvPr id="6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9011900"/>
          <a:ext cx="1701" cy="289492"/>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1701</xdr:colOff>
      <xdr:row>45</xdr:row>
      <xdr:rowOff>240091</xdr:rowOff>
    </xdr:to>
    <xdr:pic>
      <xdr:nvPicPr>
        <xdr:cNvPr id="67"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19011900"/>
          <a:ext cx="1701" cy="287716"/>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1701</xdr:colOff>
      <xdr:row>45</xdr:row>
      <xdr:rowOff>234722</xdr:rowOff>
    </xdr:to>
    <xdr:pic>
      <xdr:nvPicPr>
        <xdr:cNvPr id="68"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9011900"/>
          <a:ext cx="1701" cy="282347"/>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1701</xdr:colOff>
      <xdr:row>45</xdr:row>
      <xdr:rowOff>240091</xdr:rowOff>
    </xdr:to>
    <xdr:pic>
      <xdr:nvPicPr>
        <xdr:cNvPr id="69"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19011900"/>
          <a:ext cx="1701" cy="287716"/>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1701</xdr:colOff>
      <xdr:row>45</xdr:row>
      <xdr:rowOff>240091</xdr:rowOff>
    </xdr:to>
    <xdr:pic>
      <xdr:nvPicPr>
        <xdr:cNvPr id="70"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19011900"/>
          <a:ext cx="1701" cy="287716"/>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1701</xdr:colOff>
      <xdr:row>45</xdr:row>
      <xdr:rowOff>240091</xdr:rowOff>
    </xdr:to>
    <xdr:pic>
      <xdr:nvPicPr>
        <xdr:cNvPr id="71" name="il_fi" descr="http://upload.wikimedia.org/wikipedia/commons/thumb/2/2b/Weight_vs_gestational_Age.jpg/230px-Weight_vs_gestational_Age.jpg"/>
        <xdr:cNvPicPr>
          <a:picLocks noChangeAspect="1" noChangeArrowheads="1"/>
        </xdr:cNvPicPr>
      </xdr:nvPicPr>
      <xdr:blipFill>
        <a:blip xmlns:r="http://schemas.openxmlformats.org/officeDocument/2006/relationships" r:embed="rId3"/>
        <a:srcRect/>
        <a:stretch>
          <a:fillRect/>
        </a:stretch>
      </xdr:blipFill>
      <xdr:spPr bwMode="auto">
        <a:xfrm>
          <a:off x="0" y="19011900"/>
          <a:ext cx="1701" cy="287716"/>
        </a:xfrm>
        <a:prstGeom prst="rect">
          <a:avLst/>
        </a:prstGeom>
        <a:noFill/>
        <a:ln w="9525">
          <a:noFill/>
          <a:miter lim="800000"/>
          <a:headEnd/>
          <a:tailEnd/>
        </a:ln>
      </xdr:spPr>
    </xdr:pic>
    <xdr:clientData/>
  </xdr:twoCellAnchor>
  <xdr:twoCellAnchor editAs="oneCell">
    <xdr:from>
      <xdr:col>0</xdr:col>
      <xdr:colOff>0</xdr:colOff>
      <xdr:row>45</xdr:row>
      <xdr:rowOff>47625</xdr:rowOff>
    </xdr:from>
    <xdr:to>
      <xdr:col>0</xdr:col>
      <xdr:colOff>1701</xdr:colOff>
      <xdr:row>45</xdr:row>
      <xdr:rowOff>234724</xdr:rowOff>
    </xdr:to>
    <xdr:pic>
      <xdr:nvPicPr>
        <xdr:cNvPr id="72"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9059525"/>
          <a:ext cx="1701" cy="234724"/>
        </a:xfrm>
        <a:prstGeom prst="rect">
          <a:avLst/>
        </a:prstGeom>
        <a:noFill/>
        <a:ln w="9525">
          <a:noFill/>
          <a:miter lim="800000"/>
          <a:headEnd/>
          <a:tailEnd/>
        </a:ln>
      </xdr:spPr>
    </xdr:pic>
    <xdr:clientData/>
  </xdr:twoCellAnchor>
  <xdr:twoCellAnchor editAs="oneCell">
    <xdr:from>
      <xdr:col>0</xdr:col>
      <xdr:colOff>0</xdr:colOff>
      <xdr:row>45</xdr:row>
      <xdr:rowOff>38100</xdr:rowOff>
    </xdr:from>
    <xdr:to>
      <xdr:col>0</xdr:col>
      <xdr:colOff>1701</xdr:colOff>
      <xdr:row>45</xdr:row>
      <xdr:rowOff>234724</xdr:rowOff>
    </xdr:to>
    <xdr:pic>
      <xdr:nvPicPr>
        <xdr:cNvPr id="73"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9050000"/>
          <a:ext cx="1701" cy="244249"/>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1701</xdr:colOff>
      <xdr:row>45</xdr:row>
      <xdr:rowOff>241867</xdr:rowOff>
    </xdr:to>
    <xdr:pic>
      <xdr:nvPicPr>
        <xdr:cNvPr id="74" name="il_fi" descr="http://ecochildsplay.com/wp-content/uploads/2008/08/18088.jpg"/>
        <xdr:cNvPicPr>
          <a:picLocks noChangeAspect="1" noChangeArrowheads="1"/>
        </xdr:cNvPicPr>
      </xdr:nvPicPr>
      <xdr:blipFill>
        <a:blip xmlns:r="http://schemas.openxmlformats.org/officeDocument/2006/relationships" r:embed="rId7"/>
        <a:srcRect/>
        <a:stretch>
          <a:fillRect/>
        </a:stretch>
      </xdr:blipFill>
      <xdr:spPr bwMode="auto">
        <a:xfrm>
          <a:off x="0" y="19011900"/>
          <a:ext cx="1701" cy="289492"/>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1701</xdr:colOff>
      <xdr:row>45</xdr:row>
      <xdr:rowOff>234722</xdr:rowOff>
    </xdr:to>
    <xdr:pic>
      <xdr:nvPicPr>
        <xdr:cNvPr id="75" name="Picture 917" descr="http://www.aafp.org/afp/2004/0615/afp20040615p2863-f1.gif"/>
        <xdr:cNvPicPr>
          <a:picLocks noChangeAspect="1" noChangeArrowheads="1"/>
        </xdr:cNvPicPr>
      </xdr:nvPicPr>
      <xdr:blipFill>
        <a:blip xmlns:r="http://schemas.openxmlformats.org/officeDocument/2006/relationships" r:embed="rId16"/>
        <a:srcRect/>
        <a:stretch>
          <a:fillRect/>
        </a:stretch>
      </xdr:blipFill>
      <xdr:spPr bwMode="auto">
        <a:xfrm>
          <a:off x="0" y="19011900"/>
          <a:ext cx="1701" cy="282347"/>
        </a:xfrm>
        <a:prstGeom prst="rect">
          <a:avLst/>
        </a:prstGeom>
        <a:noFill/>
        <a:ln w="9525">
          <a:noFill/>
          <a:miter lim="800000"/>
          <a:headEnd/>
          <a:tailEnd/>
        </a:ln>
      </xdr:spPr>
    </xdr:pic>
    <xdr:clientData/>
  </xdr:twoCellAnchor>
  <xdr:twoCellAnchor editAs="oneCell">
    <xdr:from>
      <xdr:col>0</xdr:col>
      <xdr:colOff>0</xdr:colOff>
      <xdr:row>46</xdr:row>
      <xdr:rowOff>0</xdr:rowOff>
    </xdr:from>
    <xdr:to>
      <xdr:col>0</xdr:col>
      <xdr:colOff>1701</xdr:colOff>
      <xdr:row>46</xdr:row>
      <xdr:rowOff>234723</xdr:rowOff>
    </xdr:to>
    <xdr:pic>
      <xdr:nvPicPr>
        <xdr:cNvPr id="76" name="il_fi" descr="http://www.raising-twins.com/images/preemiedadhand.jpg"/>
        <xdr:cNvPicPr>
          <a:picLocks noChangeAspect="1" noChangeArrowheads="1"/>
        </xdr:cNvPicPr>
      </xdr:nvPicPr>
      <xdr:blipFill>
        <a:blip xmlns:r="http://schemas.openxmlformats.org/officeDocument/2006/relationships" r:embed="rId1"/>
        <a:srcRect/>
        <a:stretch>
          <a:fillRect/>
        </a:stretch>
      </xdr:blipFill>
      <xdr:spPr bwMode="auto">
        <a:xfrm>
          <a:off x="0" y="19250025"/>
          <a:ext cx="1701" cy="282348"/>
        </a:xfrm>
        <a:prstGeom prst="rect">
          <a:avLst/>
        </a:prstGeom>
        <a:noFill/>
        <a:ln w="9525">
          <a:noFill/>
          <a:miter lim="800000"/>
          <a:headEnd/>
          <a:tailEnd/>
        </a:ln>
      </xdr:spPr>
    </xdr:pic>
    <xdr:clientData/>
  </xdr:twoCellAnchor>
  <xdr:twoCellAnchor editAs="oneCell">
    <xdr:from>
      <xdr:col>0</xdr:col>
      <xdr:colOff>0</xdr:colOff>
      <xdr:row>46</xdr:row>
      <xdr:rowOff>0</xdr:rowOff>
    </xdr:from>
    <xdr:to>
      <xdr:col>0</xdr:col>
      <xdr:colOff>1701</xdr:colOff>
      <xdr:row>46</xdr:row>
      <xdr:rowOff>240484</xdr:rowOff>
    </xdr:to>
    <xdr:pic>
      <xdr:nvPicPr>
        <xdr:cNvPr id="77" name="il_fi" descr="http://www.seattlechildrens.org/uploadedimages/Seattle_Childrens/cmsassets/Images/clubfoot-lg.jpg"/>
        <xdr:cNvPicPr>
          <a:picLocks noChangeAspect="1" noChangeArrowheads="1"/>
        </xdr:cNvPicPr>
      </xdr:nvPicPr>
      <xdr:blipFill>
        <a:blip xmlns:r="http://schemas.openxmlformats.org/officeDocument/2006/relationships" r:embed="rId9"/>
        <a:srcRect/>
        <a:stretch>
          <a:fillRect/>
        </a:stretch>
      </xdr:blipFill>
      <xdr:spPr bwMode="auto">
        <a:xfrm>
          <a:off x="0" y="19250025"/>
          <a:ext cx="1701" cy="288109"/>
        </a:xfrm>
        <a:prstGeom prst="rect">
          <a:avLst/>
        </a:prstGeom>
        <a:noFill/>
        <a:ln w="9525">
          <a:noFill/>
          <a:miter lim="800000"/>
          <a:headEnd/>
          <a:tailEnd/>
        </a:ln>
      </xdr:spPr>
    </xdr:pic>
    <xdr:clientData/>
  </xdr:twoCellAnchor>
  <xdr:twoCellAnchor>
    <xdr:from>
      <xdr:col>26</xdr:col>
      <xdr:colOff>2059781</xdr:colOff>
      <xdr:row>5</xdr:row>
      <xdr:rowOff>142878</xdr:rowOff>
    </xdr:from>
    <xdr:to>
      <xdr:col>27</xdr:col>
      <xdr:colOff>226219</xdr:colOff>
      <xdr:row>5</xdr:row>
      <xdr:rowOff>154781</xdr:rowOff>
    </xdr:to>
    <xdr:cxnSp macro="">
      <xdr:nvCxnSpPr>
        <xdr:cNvPr id="79" name="Straight Arrow Connector 78"/>
        <xdr:cNvCxnSpPr/>
      </xdr:nvCxnSpPr>
      <xdr:spPr>
        <a:xfrm flipV="1">
          <a:off x="16252031" y="2238378"/>
          <a:ext cx="416719" cy="11903"/>
        </a:xfrm>
        <a:prstGeom prst="straightConnector1">
          <a:avLst/>
        </a:prstGeom>
        <a:ln w="571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892968</xdr:colOff>
      <xdr:row>6</xdr:row>
      <xdr:rowOff>1</xdr:rowOff>
    </xdr:from>
    <xdr:to>
      <xdr:col>27</xdr:col>
      <xdr:colOff>892969</xdr:colOff>
      <xdr:row>7</xdr:row>
      <xdr:rowOff>23812</xdr:rowOff>
    </xdr:to>
    <xdr:cxnSp macro="">
      <xdr:nvCxnSpPr>
        <xdr:cNvPr id="80" name="Straight Arrow Connector 79"/>
        <xdr:cNvCxnSpPr/>
      </xdr:nvCxnSpPr>
      <xdr:spPr>
        <a:xfrm>
          <a:off x="16637793" y="2305051"/>
          <a:ext cx="1" cy="290511"/>
        </a:xfrm>
        <a:prstGeom prst="straightConnector1">
          <a:avLst/>
        </a:prstGeom>
        <a:ln w="571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892968</xdr:colOff>
      <xdr:row>6</xdr:row>
      <xdr:rowOff>1</xdr:rowOff>
    </xdr:from>
    <xdr:to>
      <xdr:col>27</xdr:col>
      <xdr:colOff>892969</xdr:colOff>
      <xdr:row>7</xdr:row>
      <xdr:rowOff>23812</xdr:rowOff>
    </xdr:to>
    <xdr:cxnSp macro="">
      <xdr:nvCxnSpPr>
        <xdr:cNvPr id="81" name="Straight Arrow Connector 80"/>
        <xdr:cNvCxnSpPr/>
      </xdr:nvCxnSpPr>
      <xdr:spPr>
        <a:xfrm>
          <a:off x="16637793" y="2305051"/>
          <a:ext cx="1" cy="290511"/>
        </a:xfrm>
        <a:prstGeom prst="straightConnector1">
          <a:avLst/>
        </a:prstGeom>
        <a:ln w="571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2059781</xdr:colOff>
      <xdr:row>7</xdr:row>
      <xdr:rowOff>797719</xdr:rowOff>
    </xdr:from>
    <xdr:to>
      <xdr:col>27</xdr:col>
      <xdr:colOff>130970</xdr:colOff>
      <xdr:row>7</xdr:row>
      <xdr:rowOff>809625</xdr:rowOff>
    </xdr:to>
    <xdr:cxnSp macro="">
      <xdr:nvCxnSpPr>
        <xdr:cNvPr id="82" name="Straight Arrow Connector 81"/>
        <xdr:cNvCxnSpPr/>
      </xdr:nvCxnSpPr>
      <xdr:spPr>
        <a:xfrm flipH="1">
          <a:off x="16252031" y="3440907"/>
          <a:ext cx="321470" cy="11906"/>
        </a:xfrm>
        <a:prstGeom prst="straightConnector1">
          <a:avLst/>
        </a:prstGeom>
        <a:ln w="57150">
          <a:prstDash val="soli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23813</xdr:colOff>
      <xdr:row>0</xdr:row>
      <xdr:rowOff>0</xdr:rowOff>
    </xdr:from>
    <xdr:to>
      <xdr:col>0</xdr:col>
      <xdr:colOff>2314936</xdr:colOff>
      <xdr:row>0</xdr:row>
      <xdr:rowOff>854116</xdr:rowOff>
    </xdr:to>
    <xdr:pic>
      <xdr:nvPicPr>
        <xdr:cNvPr id="83" name="Picture 3"/>
        <xdr:cNvPicPr>
          <a:picLocks noChangeAspect="1" noChangeArrowheads="1"/>
        </xdr:cNvPicPr>
      </xdr:nvPicPr>
      <xdr:blipFill>
        <a:blip xmlns:r="http://schemas.openxmlformats.org/officeDocument/2006/relationships" r:embed="rId17" cstate="print"/>
        <a:srcRect r="48190"/>
        <a:stretch>
          <a:fillRect/>
        </a:stretch>
      </xdr:blipFill>
      <xdr:spPr bwMode="auto">
        <a:xfrm>
          <a:off x="23813" y="0"/>
          <a:ext cx="2291123" cy="854116"/>
        </a:xfrm>
        <a:prstGeom prst="rect">
          <a:avLst/>
        </a:prstGeom>
        <a:noFill/>
        <a:ln w="19050">
          <a:solidFill>
            <a:srgbClr val="0070C0"/>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3</xdr:col>
      <xdr:colOff>2200275</xdr:colOff>
      <xdr:row>25</xdr:row>
      <xdr:rowOff>5443</xdr:rowOff>
    </xdr:to>
    <xdr:pic>
      <xdr:nvPicPr>
        <xdr:cNvPr id="7" name="Picture 2"/>
        <xdr:cNvPicPr>
          <a:picLocks noGrp="1" noChangeAspect="1" noChangeArrowheads="1"/>
        </xdr:cNvPicPr>
      </xdr:nvPicPr>
      <xdr:blipFill>
        <a:blip xmlns:r="http://schemas.openxmlformats.org/officeDocument/2006/relationships" r:embed="rId1" cstate="print"/>
        <a:srcRect l="19572" t="26088" r="30311" b="10272"/>
        <a:stretch>
          <a:fillRect/>
        </a:stretch>
      </xdr:blipFill>
      <xdr:spPr bwMode="auto">
        <a:xfrm>
          <a:off x="0" y="790575"/>
          <a:ext cx="5848350" cy="4177393"/>
        </a:xfrm>
        <a:prstGeom prst="rect">
          <a:avLst/>
        </a:prstGeom>
        <a:noFill/>
        <a:ln w="9525">
          <a:noFill/>
          <a:miter lim="800000"/>
          <a:headEnd/>
          <a:tailEnd/>
        </a:ln>
      </xdr:spPr>
    </xdr:pic>
    <xdr:clientData/>
  </xdr:twoCellAnchor>
  <xdr:twoCellAnchor editAs="oneCell">
    <xdr:from>
      <xdr:col>0</xdr:col>
      <xdr:colOff>28575</xdr:colOff>
      <xdr:row>29</xdr:row>
      <xdr:rowOff>76200</xdr:rowOff>
    </xdr:from>
    <xdr:to>
      <xdr:col>3</xdr:col>
      <xdr:colOff>2324100</xdr:colOff>
      <xdr:row>50</xdr:row>
      <xdr:rowOff>142875</xdr:rowOff>
    </xdr:to>
    <xdr:pic>
      <xdr:nvPicPr>
        <xdr:cNvPr id="8" name="Picture 2"/>
        <xdr:cNvPicPr>
          <a:picLocks noGrp="1" noChangeAspect="1" noChangeArrowheads="1"/>
        </xdr:cNvPicPr>
      </xdr:nvPicPr>
      <xdr:blipFill>
        <a:blip xmlns:r="http://schemas.openxmlformats.org/officeDocument/2006/relationships" r:embed="rId2" cstate="print"/>
        <a:srcRect l="18677" t="32452" r="46420" b="24591"/>
        <a:stretch>
          <a:fillRect/>
        </a:stretch>
      </xdr:blipFill>
      <xdr:spPr bwMode="auto">
        <a:xfrm>
          <a:off x="28575" y="5848350"/>
          <a:ext cx="5943600" cy="4114800"/>
        </a:xfrm>
        <a:prstGeom prst="rect">
          <a:avLst/>
        </a:prstGeom>
        <a:noFill/>
        <a:ln w="9525">
          <a:noFill/>
          <a:miter lim="800000"/>
          <a:headEnd/>
          <a:tailEnd/>
        </a:ln>
      </xdr:spPr>
    </xdr:pic>
    <xdr:clientData/>
  </xdr:twoCellAnchor>
  <xdr:twoCellAnchor editAs="oneCell">
    <xdr:from>
      <xdr:col>0</xdr:col>
      <xdr:colOff>0</xdr:colOff>
      <xdr:row>54</xdr:row>
      <xdr:rowOff>19049</xdr:rowOff>
    </xdr:from>
    <xdr:to>
      <xdr:col>3</xdr:col>
      <xdr:colOff>2562225</xdr:colOff>
      <xdr:row>104</xdr:row>
      <xdr:rowOff>116944</xdr:rowOff>
    </xdr:to>
    <xdr:pic>
      <xdr:nvPicPr>
        <xdr:cNvPr id="10" name="Picture 2"/>
        <xdr:cNvPicPr>
          <a:picLocks noGrp="1" noChangeAspect="1" noChangeArrowheads="1"/>
        </xdr:cNvPicPr>
      </xdr:nvPicPr>
      <xdr:blipFill>
        <a:blip xmlns:r="http://schemas.openxmlformats.org/officeDocument/2006/relationships" r:embed="rId3" cstate="print"/>
        <a:srcRect l="26732" t="20261" r="51500" b="19001"/>
        <a:stretch>
          <a:fillRect/>
        </a:stretch>
      </xdr:blipFill>
      <xdr:spPr bwMode="auto">
        <a:xfrm>
          <a:off x="0" y="10648949"/>
          <a:ext cx="6210300" cy="9746720"/>
        </a:xfrm>
        <a:prstGeom prst="rect">
          <a:avLst/>
        </a:prstGeom>
        <a:noFill/>
        <a:ln w="9525">
          <a:solidFill>
            <a:schemeClr val="accent1"/>
          </a:solidFill>
          <a:miter lim="800000"/>
          <a:headEnd/>
          <a:tailEnd/>
        </a:ln>
      </xdr:spPr>
    </xdr:pic>
    <xdr:clientData/>
  </xdr:twoCellAnchor>
  <xdr:twoCellAnchor editAs="oneCell">
    <xdr:from>
      <xdr:col>32</xdr:col>
      <xdr:colOff>609599</xdr:colOff>
      <xdr:row>38</xdr:row>
      <xdr:rowOff>238124</xdr:rowOff>
    </xdr:from>
    <xdr:to>
      <xdr:col>38</xdr:col>
      <xdr:colOff>288256</xdr:colOff>
      <xdr:row>73</xdr:row>
      <xdr:rowOff>57149</xdr:rowOff>
    </xdr:to>
    <xdr:pic>
      <xdr:nvPicPr>
        <xdr:cNvPr id="11" name="Picture 2"/>
        <xdr:cNvPicPr>
          <a:picLocks noGrp="1" noChangeAspect="1" noChangeArrowheads="1"/>
        </xdr:cNvPicPr>
      </xdr:nvPicPr>
      <xdr:blipFill>
        <a:blip xmlns:r="http://schemas.openxmlformats.org/officeDocument/2006/relationships" r:embed="rId4" cstate="print"/>
        <a:srcRect l="29416" t="16542" r="47315" b="23000"/>
        <a:stretch>
          <a:fillRect/>
        </a:stretch>
      </xdr:blipFill>
      <xdr:spPr bwMode="auto">
        <a:xfrm>
          <a:off x="18716624" y="7724774"/>
          <a:ext cx="4555457" cy="6657975"/>
        </a:xfrm>
        <a:prstGeom prst="rect">
          <a:avLst/>
        </a:prstGeom>
        <a:noFill/>
        <a:ln w="9525">
          <a:solidFill>
            <a:schemeClr val="accent1"/>
          </a:solidFill>
          <a:miter lim="800000"/>
          <a:headEnd/>
          <a:tailEnd/>
        </a:ln>
      </xdr:spPr>
    </xdr:pic>
    <xdr:clientData/>
  </xdr:twoCellAnchor>
  <xdr:twoCellAnchor editAs="oneCell">
    <xdr:from>
      <xdr:col>5</xdr:col>
      <xdr:colOff>19050</xdr:colOff>
      <xdr:row>4</xdr:row>
      <xdr:rowOff>1</xdr:rowOff>
    </xdr:from>
    <xdr:to>
      <xdr:col>8</xdr:col>
      <xdr:colOff>219075</xdr:colOff>
      <xdr:row>24</xdr:row>
      <xdr:rowOff>63213</xdr:rowOff>
    </xdr:to>
    <xdr:pic>
      <xdr:nvPicPr>
        <xdr:cNvPr id="12" name="Picture 2"/>
        <xdr:cNvPicPr>
          <a:picLocks noGrp="1" noChangeAspect="1" noChangeArrowheads="1"/>
        </xdr:cNvPicPr>
      </xdr:nvPicPr>
      <xdr:blipFill>
        <a:blip xmlns:r="http://schemas.openxmlformats.org/officeDocument/2006/relationships" r:embed="rId5" cstate="print"/>
        <a:srcRect l="28521" t="19724" r="51790" b="13454"/>
        <a:stretch>
          <a:fillRect/>
        </a:stretch>
      </xdr:blipFill>
      <xdr:spPr bwMode="auto">
        <a:xfrm>
          <a:off x="6877050" y="1228726"/>
          <a:ext cx="2028825" cy="3873212"/>
        </a:xfrm>
        <a:prstGeom prst="rect">
          <a:avLst/>
        </a:prstGeom>
        <a:noFill/>
        <a:ln w="9525">
          <a:solidFill>
            <a:schemeClr val="accent1"/>
          </a:solidFill>
          <a:miter lim="800000"/>
          <a:headEnd/>
          <a:tailEnd/>
        </a:ln>
      </xdr:spPr>
    </xdr:pic>
    <xdr:clientData/>
  </xdr:twoCellAnchor>
  <xdr:twoCellAnchor editAs="oneCell">
    <xdr:from>
      <xdr:col>5</xdr:col>
      <xdr:colOff>0</xdr:colOff>
      <xdr:row>30</xdr:row>
      <xdr:rowOff>8659</xdr:rowOff>
    </xdr:from>
    <xdr:to>
      <xdr:col>9</xdr:col>
      <xdr:colOff>581025</xdr:colOff>
      <xdr:row>50</xdr:row>
      <xdr:rowOff>85437</xdr:rowOff>
    </xdr:to>
    <xdr:pic>
      <xdr:nvPicPr>
        <xdr:cNvPr id="13" name="Picture 2"/>
        <xdr:cNvPicPr>
          <a:picLocks noGrp="1" noChangeAspect="1" noChangeArrowheads="1"/>
        </xdr:cNvPicPr>
      </xdr:nvPicPr>
      <xdr:blipFill>
        <a:blip xmlns:r="http://schemas.openxmlformats.org/officeDocument/2006/relationships" r:embed="rId6" cstate="print"/>
        <a:srcRect l="29333" t="19619" r="46389" b="24140"/>
        <a:stretch>
          <a:fillRect/>
        </a:stretch>
      </xdr:blipFill>
      <xdr:spPr bwMode="auto">
        <a:xfrm>
          <a:off x="6858000" y="5999884"/>
          <a:ext cx="3019425" cy="3934403"/>
        </a:xfrm>
        <a:prstGeom prst="rect">
          <a:avLst/>
        </a:prstGeom>
        <a:noFill/>
        <a:ln w="9525">
          <a:solidFill>
            <a:schemeClr val="accent1"/>
          </a:solidFill>
          <a:miter lim="800000"/>
          <a:headEnd/>
          <a:tailEnd/>
        </a:ln>
      </xdr:spPr>
    </xdr:pic>
    <xdr:clientData/>
  </xdr:twoCellAnchor>
  <xdr:twoCellAnchor editAs="oneCell">
    <xdr:from>
      <xdr:col>5</xdr:col>
      <xdr:colOff>50800</xdr:colOff>
      <xdr:row>56</xdr:row>
      <xdr:rowOff>100011</xdr:rowOff>
    </xdr:from>
    <xdr:to>
      <xdr:col>15</xdr:col>
      <xdr:colOff>142875</xdr:colOff>
      <xdr:row>104</xdr:row>
      <xdr:rowOff>190499</xdr:rowOff>
    </xdr:to>
    <xdr:pic>
      <xdr:nvPicPr>
        <xdr:cNvPr id="14" name="Picture 2"/>
        <xdr:cNvPicPr>
          <a:picLocks noGrp="1" noChangeAspect="1" noChangeArrowheads="1"/>
        </xdr:cNvPicPr>
      </xdr:nvPicPr>
      <xdr:blipFill>
        <a:blip xmlns:r="http://schemas.openxmlformats.org/officeDocument/2006/relationships" r:embed="rId7" cstate="print"/>
        <a:srcRect l="29416" t="24497" r="49105" b="18227"/>
        <a:stretch>
          <a:fillRect/>
        </a:stretch>
      </xdr:blipFill>
      <xdr:spPr bwMode="auto">
        <a:xfrm>
          <a:off x="6908800" y="11215686"/>
          <a:ext cx="6188075" cy="9282113"/>
        </a:xfrm>
        <a:prstGeom prst="rect">
          <a:avLst/>
        </a:prstGeom>
        <a:noFill/>
        <a:ln w="9525">
          <a:solidFill>
            <a:schemeClr val="accent1"/>
          </a:solidFill>
          <a:miter lim="800000"/>
          <a:headEnd/>
          <a:tailEnd/>
        </a:ln>
      </xdr:spPr>
    </xdr:pic>
    <xdr:clientData/>
  </xdr:twoCellAnchor>
  <xdr:twoCellAnchor editAs="oneCell">
    <xdr:from>
      <xdr:col>32</xdr:col>
      <xdr:colOff>609599</xdr:colOff>
      <xdr:row>2</xdr:row>
      <xdr:rowOff>0</xdr:rowOff>
    </xdr:from>
    <xdr:to>
      <xdr:col>38</xdr:col>
      <xdr:colOff>252662</xdr:colOff>
      <xdr:row>33</xdr:row>
      <xdr:rowOff>104775</xdr:rowOff>
    </xdr:to>
    <xdr:pic>
      <xdr:nvPicPr>
        <xdr:cNvPr id="15" name="Picture 2"/>
        <xdr:cNvPicPr>
          <a:picLocks noGrp="1" noChangeAspect="1" noChangeArrowheads="1"/>
        </xdr:cNvPicPr>
      </xdr:nvPicPr>
      <xdr:blipFill>
        <a:blip xmlns:r="http://schemas.openxmlformats.org/officeDocument/2006/relationships" r:embed="rId8" cstate="print"/>
        <a:srcRect l="27627" t="29270" r="47315" b="10272"/>
        <a:stretch>
          <a:fillRect/>
        </a:stretch>
      </xdr:blipFill>
      <xdr:spPr bwMode="auto">
        <a:xfrm>
          <a:off x="25727024" y="1304925"/>
          <a:ext cx="4519863" cy="6134100"/>
        </a:xfrm>
        <a:prstGeom prst="rect">
          <a:avLst/>
        </a:prstGeom>
        <a:noFill/>
        <a:ln w="9525">
          <a:solidFill>
            <a:schemeClr val="accent1"/>
          </a:solid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3</xdr:row>
      <xdr:rowOff>28575</xdr:rowOff>
    </xdr:from>
    <xdr:to>
      <xdr:col>13</xdr:col>
      <xdr:colOff>352425</xdr:colOff>
      <xdr:row>35</xdr:row>
      <xdr:rowOff>85725</xdr:rowOff>
    </xdr:to>
    <xdr:pic>
      <xdr:nvPicPr>
        <xdr:cNvPr id="2" name="Picture 1"/>
        <xdr:cNvPicPr>
          <a:picLocks noGrp="1" noChangeAspect="1" noChangeArrowheads="1"/>
        </xdr:cNvPicPr>
      </xdr:nvPicPr>
      <xdr:blipFill>
        <a:blip xmlns:r="http://schemas.openxmlformats.org/officeDocument/2006/relationships" r:embed="rId1" cstate="print"/>
        <a:srcRect l="25837" t="30861" r="28521" b="8681"/>
        <a:stretch>
          <a:fillRect/>
        </a:stretch>
      </xdr:blipFill>
      <xdr:spPr bwMode="auto">
        <a:xfrm>
          <a:off x="19050" y="1095375"/>
          <a:ext cx="8258175" cy="6153150"/>
        </a:xfrm>
        <a:prstGeom prst="rect">
          <a:avLst/>
        </a:prstGeom>
        <a:noFill/>
        <a:ln w="9525">
          <a:solidFill>
            <a:schemeClr val="accent1"/>
          </a:solidFill>
          <a:miter lim="800000"/>
          <a:headEnd/>
          <a:tailEnd/>
        </a:ln>
      </xdr:spPr>
    </xdr:pic>
    <xdr:clientData/>
  </xdr:twoCellAnchor>
  <xdr:twoCellAnchor editAs="oneCell">
    <xdr:from>
      <xdr:col>0</xdr:col>
      <xdr:colOff>0</xdr:colOff>
      <xdr:row>40</xdr:row>
      <xdr:rowOff>0</xdr:rowOff>
    </xdr:from>
    <xdr:to>
      <xdr:col>13</xdr:col>
      <xdr:colOff>361950</xdr:colOff>
      <xdr:row>74</xdr:row>
      <xdr:rowOff>152400</xdr:rowOff>
    </xdr:to>
    <xdr:pic>
      <xdr:nvPicPr>
        <xdr:cNvPr id="3" name="Picture 2"/>
        <xdr:cNvPicPr>
          <a:picLocks noGrp="1" noChangeAspect="1" noChangeArrowheads="1"/>
        </xdr:cNvPicPr>
      </xdr:nvPicPr>
      <xdr:blipFill>
        <a:blip xmlns:r="http://schemas.openxmlformats.org/officeDocument/2006/relationships" r:embed="rId2" cstate="print"/>
        <a:srcRect l="26732" t="32452" r="28521" b="3908"/>
        <a:stretch>
          <a:fillRect/>
        </a:stretch>
      </xdr:blipFill>
      <xdr:spPr bwMode="auto">
        <a:xfrm>
          <a:off x="14173200" y="8343900"/>
          <a:ext cx="8286750" cy="6629400"/>
        </a:xfrm>
        <a:prstGeom prst="rect">
          <a:avLst/>
        </a:prstGeom>
        <a:noFill/>
        <a:ln w="9525">
          <a:solidFill>
            <a:schemeClr val="accent1"/>
          </a:solidFill>
          <a:miter lim="800000"/>
          <a:headEnd/>
          <a:tailEnd/>
        </a:ln>
      </xdr:spPr>
    </xdr:pic>
    <xdr:clientData/>
  </xdr:twoCellAnchor>
  <xdr:twoCellAnchor editAs="oneCell">
    <xdr:from>
      <xdr:col>0</xdr:col>
      <xdr:colOff>19050</xdr:colOff>
      <xdr:row>80</xdr:row>
      <xdr:rowOff>9524</xdr:rowOff>
    </xdr:from>
    <xdr:to>
      <xdr:col>14</xdr:col>
      <xdr:colOff>457200</xdr:colOff>
      <xdr:row>131</xdr:row>
      <xdr:rowOff>163829</xdr:rowOff>
    </xdr:to>
    <xdr:pic>
      <xdr:nvPicPr>
        <xdr:cNvPr id="4" name="Picture 2"/>
        <xdr:cNvPicPr>
          <a:picLocks noGrp="1" noChangeAspect="1" noChangeArrowheads="1"/>
        </xdr:cNvPicPr>
      </xdr:nvPicPr>
      <xdr:blipFill>
        <a:blip xmlns:r="http://schemas.openxmlformats.org/officeDocument/2006/relationships" r:embed="rId3" cstate="print"/>
        <a:srcRect l="31206" t="16542" r="32996" b="13454"/>
        <a:stretch>
          <a:fillRect/>
        </a:stretch>
      </xdr:blipFill>
      <xdr:spPr bwMode="auto">
        <a:xfrm>
          <a:off x="14192250" y="16144874"/>
          <a:ext cx="8972550" cy="9869805"/>
        </a:xfrm>
        <a:prstGeom prst="rect">
          <a:avLst/>
        </a:prstGeom>
        <a:noFill/>
        <a:ln w="9525">
          <a:solidFill>
            <a:schemeClr val="accent1"/>
          </a:solidFill>
          <a:miter lim="800000"/>
          <a:headEnd/>
          <a:tailEnd/>
        </a:ln>
      </xdr:spPr>
    </xdr:pic>
    <xdr:clientData/>
  </xdr:twoCellAnchor>
  <xdr:twoCellAnchor editAs="oneCell">
    <xdr:from>
      <xdr:col>15</xdr:col>
      <xdr:colOff>609599</xdr:colOff>
      <xdr:row>39</xdr:row>
      <xdr:rowOff>238124</xdr:rowOff>
    </xdr:from>
    <xdr:to>
      <xdr:col>21</xdr:col>
      <xdr:colOff>288256</xdr:colOff>
      <xdr:row>74</xdr:row>
      <xdr:rowOff>180974</xdr:rowOff>
    </xdr:to>
    <xdr:pic>
      <xdr:nvPicPr>
        <xdr:cNvPr id="8" name="Picture 2"/>
        <xdr:cNvPicPr>
          <a:picLocks noGrp="1" noChangeAspect="1" noChangeArrowheads="1"/>
        </xdr:cNvPicPr>
      </xdr:nvPicPr>
      <xdr:blipFill>
        <a:blip xmlns:r="http://schemas.openxmlformats.org/officeDocument/2006/relationships" r:embed="rId4" cstate="print"/>
        <a:srcRect l="29416" t="16542" r="47315" b="23000"/>
        <a:stretch>
          <a:fillRect/>
        </a:stretch>
      </xdr:blipFill>
      <xdr:spPr bwMode="auto">
        <a:xfrm>
          <a:off x="23926799" y="8343899"/>
          <a:ext cx="4555457" cy="6657975"/>
        </a:xfrm>
        <a:prstGeom prst="rect">
          <a:avLst/>
        </a:prstGeom>
        <a:noFill/>
        <a:ln w="9525">
          <a:solidFill>
            <a:schemeClr val="accent1"/>
          </a:solidFill>
          <a:miter lim="800000"/>
          <a:headEnd/>
          <a:tailEnd/>
        </a:ln>
      </xdr:spPr>
    </xdr:pic>
    <xdr:clientData/>
  </xdr:twoCellAnchor>
  <xdr:twoCellAnchor editAs="oneCell">
    <xdr:from>
      <xdr:col>15</xdr:col>
      <xdr:colOff>609599</xdr:colOff>
      <xdr:row>3</xdr:row>
      <xdr:rowOff>0</xdr:rowOff>
    </xdr:from>
    <xdr:to>
      <xdr:col>21</xdr:col>
      <xdr:colOff>252662</xdr:colOff>
      <xdr:row>35</xdr:row>
      <xdr:rowOff>38100</xdr:rowOff>
    </xdr:to>
    <xdr:pic>
      <xdr:nvPicPr>
        <xdr:cNvPr id="12" name="Picture 2"/>
        <xdr:cNvPicPr>
          <a:picLocks noGrp="1" noChangeAspect="1" noChangeArrowheads="1"/>
        </xdr:cNvPicPr>
      </xdr:nvPicPr>
      <xdr:blipFill>
        <a:blip xmlns:r="http://schemas.openxmlformats.org/officeDocument/2006/relationships" r:embed="rId5" cstate="print"/>
        <a:srcRect l="27627" t="29270" r="47315" b="10272"/>
        <a:stretch>
          <a:fillRect/>
        </a:stretch>
      </xdr:blipFill>
      <xdr:spPr bwMode="auto">
        <a:xfrm>
          <a:off x="23926799" y="1123950"/>
          <a:ext cx="4519863" cy="6134100"/>
        </a:xfrm>
        <a:prstGeom prst="rect">
          <a:avLst/>
        </a:prstGeom>
        <a:noFill/>
        <a:ln w="9525">
          <a:solidFill>
            <a:schemeClr val="accent1"/>
          </a:solidFill>
          <a:miter lim="800000"/>
          <a:headEnd/>
          <a:tailEnd/>
        </a:ln>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B18"/>
  <sheetViews>
    <sheetView tabSelected="1" workbookViewId="0">
      <selection activeCell="B18" sqref="B18"/>
    </sheetView>
  </sheetViews>
  <sheetFormatPr defaultRowHeight="15"/>
  <cols>
    <col min="1" max="1" width="42.85546875" customWidth="1"/>
    <col min="2" max="2" width="129.7109375" customWidth="1"/>
  </cols>
  <sheetData>
    <row r="1" spans="1:2" ht="26.25">
      <c r="A1" s="407" t="s">
        <v>247</v>
      </c>
      <c r="B1" s="407"/>
    </row>
    <row r="3" spans="1:2" ht="27.75" customHeight="1">
      <c r="A3" s="336" t="s">
        <v>248</v>
      </c>
      <c r="B3" s="337" t="s">
        <v>249</v>
      </c>
    </row>
    <row r="4" spans="1:2" ht="51.75" customHeight="1">
      <c r="A4" s="338" t="s">
        <v>251</v>
      </c>
      <c r="B4" s="337" t="s">
        <v>277</v>
      </c>
    </row>
    <row r="5" spans="1:2" ht="45">
      <c r="A5" s="338" t="s">
        <v>253</v>
      </c>
      <c r="B5" s="337" t="s">
        <v>252</v>
      </c>
    </row>
    <row r="6" spans="1:2" ht="98.25" customHeight="1">
      <c r="A6" s="336" t="s">
        <v>250</v>
      </c>
      <c r="B6" s="337" t="s">
        <v>254</v>
      </c>
    </row>
    <row r="7" spans="1:2" ht="60">
      <c r="A7" s="338" t="s">
        <v>256</v>
      </c>
      <c r="B7" s="337" t="s">
        <v>276</v>
      </c>
    </row>
    <row r="8" spans="1:2" ht="60">
      <c r="A8" s="338" t="s">
        <v>255</v>
      </c>
      <c r="B8" s="337" t="s">
        <v>278</v>
      </c>
    </row>
    <row r="9" spans="1:2" ht="52.5" customHeight="1">
      <c r="A9" s="338" t="s">
        <v>257</v>
      </c>
      <c r="B9" s="337" t="s">
        <v>279</v>
      </c>
    </row>
    <row r="10" spans="1:2" ht="60">
      <c r="A10" s="338" t="s">
        <v>258</v>
      </c>
      <c r="B10" s="337" t="s">
        <v>280</v>
      </c>
    </row>
    <row r="11" spans="1:2" ht="66" customHeight="1">
      <c r="A11" s="338" t="s">
        <v>259</v>
      </c>
      <c r="B11" s="337" t="s">
        <v>281</v>
      </c>
    </row>
    <row r="12" spans="1:2" ht="56.25">
      <c r="A12" s="338" t="s">
        <v>260</v>
      </c>
      <c r="B12" s="337" t="s">
        <v>282</v>
      </c>
    </row>
    <row r="13" spans="1:2" ht="45.75" customHeight="1">
      <c r="A13" s="338" t="s">
        <v>261</v>
      </c>
      <c r="B13" s="337" t="s">
        <v>283</v>
      </c>
    </row>
    <row r="14" spans="1:2" ht="30">
      <c r="A14" s="338" t="s">
        <v>262</v>
      </c>
      <c r="B14" s="337" t="s">
        <v>263</v>
      </c>
    </row>
    <row r="15" spans="1:2" ht="45">
      <c r="A15" s="338" t="s">
        <v>264</v>
      </c>
      <c r="B15" s="337" t="s">
        <v>265</v>
      </c>
    </row>
    <row r="16" spans="1:2" ht="30">
      <c r="A16" s="338" t="s">
        <v>266</v>
      </c>
      <c r="B16" s="337" t="s">
        <v>267</v>
      </c>
    </row>
    <row r="17" spans="1:2" ht="37.5">
      <c r="A17" s="338" t="s">
        <v>268</v>
      </c>
      <c r="B17" s="337" t="s">
        <v>269</v>
      </c>
    </row>
    <row r="18" spans="1:2" ht="60">
      <c r="A18" s="338" t="s">
        <v>286</v>
      </c>
      <c r="B18" s="337" t="s">
        <v>287</v>
      </c>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P93"/>
  <sheetViews>
    <sheetView zoomScale="80" zoomScaleNormal="80" workbookViewId="0">
      <selection activeCell="L5" sqref="L5"/>
    </sheetView>
  </sheetViews>
  <sheetFormatPr defaultRowHeight="18.75"/>
  <cols>
    <col min="1" max="1" width="45" style="341" customWidth="1"/>
    <col min="2" max="2" width="30.140625" style="404" customWidth="1"/>
    <col min="3" max="3" width="9" style="404" customWidth="1"/>
    <col min="4" max="4" width="34.5703125" style="358" customWidth="1"/>
    <col min="5" max="5" width="28.140625" style="358" customWidth="1"/>
    <col min="6" max="6" width="27.5703125" style="358" customWidth="1"/>
    <col min="7" max="7" width="34.42578125" style="359" customWidth="1"/>
    <col min="8" max="8" width="9.140625" style="341"/>
    <col min="9" max="9" width="9.140625" style="342"/>
    <col min="10" max="16384" width="9.140625" style="341"/>
  </cols>
  <sheetData>
    <row r="1" spans="1:12" ht="64.5" customHeight="1" thickBot="1">
      <c r="A1" s="421" t="s">
        <v>236</v>
      </c>
      <c r="B1" s="422"/>
      <c r="C1" s="422"/>
      <c r="D1" s="422"/>
      <c r="E1" s="422"/>
      <c r="F1" s="422"/>
      <c r="G1" s="423"/>
      <c r="I1" s="342" t="s">
        <v>0</v>
      </c>
    </row>
    <row r="2" spans="1:12" ht="102.75" customHeight="1" thickBot="1">
      <c r="A2" s="424" t="s">
        <v>237</v>
      </c>
      <c r="B2" s="425"/>
      <c r="C2" s="425"/>
      <c r="D2" s="425"/>
      <c r="E2" s="425"/>
      <c r="F2" s="425"/>
      <c r="G2" s="426"/>
    </row>
    <row r="3" spans="1:12" ht="15.75" customHeight="1" thickBot="1">
      <c r="A3" s="343"/>
      <c r="B3" s="344"/>
      <c r="C3" s="345"/>
      <c r="D3" s="345"/>
      <c r="E3" s="345"/>
      <c r="F3" s="345"/>
      <c r="G3" s="345"/>
    </row>
    <row r="4" spans="1:12" s="349" customFormat="1" ht="28.5" customHeight="1" thickBot="1">
      <c r="A4" s="346" t="s">
        <v>221</v>
      </c>
      <c r="B4" s="347" t="s">
        <v>229</v>
      </c>
      <c r="C4" s="348"/>
      <c r="G4" s="350"/>
      <c r="I4" s="351"/>
    </row>
    <row r="5" spans="1:12" s="349" customFormat="1" ht="22.5" customHeight="1" thickBot="1">
      <c r="A5" s="352" t="s">
        <v>222</v>
      </c>
      <c r="B5" s="353">
        <v>1000000</v>
      </c>
      <c r="C5" s="354"/>
      <c r="D5" s="355"/>
      <c r="E5" s="355"/>
      <c r="F5" s="355"/>
      <c r="G5" s="356"/>
      <c r="I5" s="351"/>
    </row>
    <row r="6" spans="1:12" ht="27" customHeight="1" thickBot="1">
      <c r="A6" s="357"/>
      <c r="B6" s="358"/>
      <c r="C6" s="358"/>
    </row>
    <row r="7" spans="1:12" ht="66.75" customHeight="1" thickBot="1">
      <c r="A7" s="360" t="s">
        <v>52</v>
      </c>
      <c r="B7" s="361" t="s">
        <v>228</v>
      </c>
      <c r="C7" s="362"/>
      <c r="D7" s="363" t="s">
        <v>28</v>
      </c>
      <c r="E7" s="364" t="s">
        <v>223</v>
      </c>
      <c r="F7" s="365" t="s">
        <v>225</v>
      </c>
      <c r="G7" s="366" t="s">
        <v>35</v>
      </c>
      <c r="I7" s="453" t="s">
        <v>224</v>
      </c>
      <c r="J7" s="454"/>
      <c r="K7" s="454"/>
      <c r="L7" s="455"/>
    </row>
    <row r="8" spans="1:12" ht="21.75" thickTop="1">
      <c r="A8" s="367" t="s">
        <v>57</v>
      </c>
      <c r="B8" s="368">
        <v>1000</v>
      </c>
      <c r="C8" s="369"/>
      <c r="D8" s="370" t="s">
        <v>2</v>
      </c>
      <c r="E8" s="371">
        <v>0.27200000000000002</v>
      </c>
      <c r="F8" s="359">
        <v>1</v>
      </c>
      <c r="G8" s="405">
        <f>E8*F8</f>
        <v>0.27200000000000002</v>
      </c>
      <c r="I8" s="456"/>
      <c r="J8" s="457"/>
      <c r="K8" s="457"/>
      <c r="L8" s="458"/>
    </row>
    <row r="9" spans="1:12" ht="21">
      <c r="A9" s="372" t="s">
        <v>6</v>
      </c>
      <c r="B9" s="373">
        <v>197</v>
      </c>
      <c r="C9" s="374"/>
      <c r="D9" s="375" t="s">
        <v>29</v>
      </c>
      <c r="E9" s="371">
        <v>2.7E-2</v>
      </c>
      <c r="F9" s="359">
        <v>1</v>
      </c>
      <c r="G9" s="405">
        <f t="shared" ref="G9:G10" si="0">E9*F9</f>
        <v>2.7E-2</v>
      </c>
      <c r="I9" s="456"/>
      <c r="J9" s="457"/>
      <c r="K9" s="457"/>
      <c r="L9" s="458"/>
    </row>
    <row r="10" spans="1:12" ht="21.75" thickBot="1">
      <c r="A10" s="372" t="s">
        <v>7</v>
      </c>
      <c r="B10" s="376">
        <v>46</v>
      </c>
      <c r="C10" s="377"/>
      <c r="D10" s="378" t="s">
        <v>30</v>
      </c>
      <c r="E10" s="379">
        <v>0.21299999999999999</v>
      </c>
      <c r="F10" s="380">
        <v>1</v>
      </c>
      <c r="G10" s="406">
        <f t="shared" si="0"/>
        <v>0.21299999999999999</v>
      </c>
      <c r="I10" s="459"/>
      <c r="J10" s="460"/>
      <c r="K10" s="460"/>
      <c r="L10" s="461"/>
    </row>
    <row r="11" spans="1:12">
      <c r="A11" s="372" t="s">
        <v>38</v>
      </c>
      <c r="B11" s="376">
        <v>60</v>
      </c>
      <c r="C11" s="377"/>
      <c r="D11" s="381"/>
      <c r="E11" s="381"/>
      <c r="F11" s="381"/>
    </row>
    <row r="12" spans="1:12">
      <c r="A12" s="372" t="s">
        <v>56</v>
      </c>
      <c r="B12" s="376">
        <v>300</v>
      </c>
      <c r="C12" s="377"/>
      <c r="D12" s="381"/>
      <c r="E12" s="381"/>
      <c r="F12" s="381"/>
    </row>
    <row r="13" spans="1:12">
      <c r="A13" s="372" t="s">
        <v>22</v>
      </c>
      <c r="B13" s="373">
        <v>360</v>
      </c>
      <c r="C13" s="374"/>
      <c r="D13" s="444" t="s">
        <v>226</v>
      </c>
      <c r="E13" s="445"/>
      <c r="F13" s="445"/>
      <c r="G13" s="446"/>
    </row>
    <row r="14" spans="1:12">
      <c r="A14" s="372" t="s">
        <v>110</v>
      </c>
      <c r="B14" s="373">
        <v>2260</v>
      </c>
      <c r="C14" s="374"/>
      <c r="D14" s="447"/>
      <c r="E14" s="448"/>
      <c r="F14" s="448"/>
      <c r="G14" s="449"/>
    </row>
    <row r="15" spans="1:12">
      <c r="A15" s="372" t="s">
        <v>111</v>
      </c>
      <c r="B15" s="373">
        <v>990</v>
      </c>
      <c r="C15" s="374"/>
      <c r="D15" s="447"/>
      <c r="E15" s="448"/>
      <c r="F15" s="448"/>
      <c r="G15" s="449"/>
    </row>
    <row r="16" spans="1:12">
      <c r="A16" s="372" t="s">
        <v>23</v>
      </c>
      <c r="B16" s="373">
        <v>1300</v>
      </c>
      <c r="C16" s="374"/>
      <c r="D16" s="447"/>
      <c r="E16" s="448"/>
      <c r="F16" s="448"/>
      <c r="G16" s="449"/>
    </row>
    <row r="17" spans="1:9">
      <c r="A17" s="382" t="s">
        <v>9</v>
      </c>
      <c r="B17" s="383">
        <v>31</v>
      </c>
      <c r="C17" s="374"/>
      <c r="D17" s="447"/>
      <c r="E17" s="448"/>
      <c r="F17" s="448"/>
      <c r="G17" s="449"/>
    </row>
    <row r="18" spans="1:9">
      <c r="A18" s="382" t="s">
        <v>97</v>
      </c>
      <c r="B18" s="383">
        <v>48</v>
      </c>
      <c r="C18" s="374"/>
      <c r="D18" s="450"/>
      <c r="E18" s="451"/>
      <c r="F18" s="451"/>
      <c r="G18" s="452"/>
    </row>
    <row r="19" spans="1:9">
      <c r="A19" s="382" t="s">
        <v>98</v>
      </c>
      <c r="B19" s="383">
        <v>30</v>
      </c>
      <c r="C19" s="374"/>
      <c r="D19" s="384"/>
      <c r="E19" s="384"/>
      <c r="F19" s="384"/>
      <c r="G19" s="355"/>
    </row>
    <row r="20" spans="1:9">
      <c r="A20" s="382" t="s">
        <v>10</v>
      </c>
      <c r="B20" s="383">
        <v>860</v>
      </c>
      <c r="C20" s="374"/>
      <c r="D20" s="381"/>
      <c r="E20" s="381"/>
      <c r="F20" s="381"/>
      <c r="G20" s="355"/>
    </row>
    <row r="21" spans="1:9">
      <c r="A21" s="382" t="s">
        <v>84</v>
      </c>
      <c r="B21" s="383">
        <v>1000</v>
      </c>
      <c r="C21" s="374"/>
      <c r="D21" s="381"/>
      <c r="E21" s="381"/>
      <c r="F21" s="381"/>
      <c r="G21" s="355"/>
    </row>
    <row r="22" spans="1:9">
      <c r="A22" s="382" t="s">
        <v>101</v>
      </c>
      <c r="B22" s="383">
        <v>1000</v>
      </c>
      <c r="C22" s="374"/>
      <c r="D22" s="381"/>
      <c r="E22" s="381"/>
      <c r="F22" s="381"/>
      <c r="G22" s="355"/>
    </row>
    <row r="23" spans="1:9">
      <c r="A23" s="382" t="s">
        <v>128</v>
      </c>
      <c r="B23" s="383">
        <v>780</v>
      </c>
      <c r="C23" s="374"/>
      <c r="D23" s="381"/>
      <c r="E23" s="381"/>
      <c r="F23" s="381"/>
      <c r="G23" s="355"/>
    </row>
    <row r="24" spans="1:9">
      <c r="A24" s="382" t="s">
        <v>125</v>
      </c>
      <c r="B24" s="383">
        <v>128</v>
      </c>
      <c r="C24" s="374"/>
      <c r="D24" s="381"/>
      <c r="E24" s="381"/>
      <c r="F24" s="381"/>
      <c r="G24" s="355"/>
    </row>
    <row r="25" spans="1:9">
      <c r="A25" s="385" t="s">
        <v>32</v>
      </c>
      <c r="B25" s="386">
        <v>300</v>
      </c>
      <c r="C25" s="374"/>
      <c r="D25" s="381"/>
      <c r="E25" s="381"/>
      <c r="F25" s="381"/>
      <c r="G25" s="355"/>
    </row>
    <row r="26" spans="1:9">
      <c r="A26" s="387" t="s">
        <v>89</v>
      </c>
      <c r="B26" s="388">
        <v>3.78</v>
      </c>
      <c r="C26" s="358"/>
      <c r="D26" s="384"/>
      <c r="E26" s="384"/>
      <c r="F26" s="384"/>
      <c r="G26" s="355"/>
    </row>
    <row r="27" spans="1:9">
      <c r="A27" s="387" t="s">
        <v>39</v>
      </c>
      <c r="B27" s="388">
        <v>5.03</v>
      </c>
      <c r="C27" s="358"/>
      <c r="D27" s="384"/>
      <c r="E27" s="384"/>
      <c r="F27" s="384"/>
      <c r="G27" s="355"/>
    </row>
    <row r="28" spans="1:9">
      <c r="A28" s="389" t="s">
        <v>40</v>
      </c>
      <c r="B28" s="388">
        <v>10.06</v>
      </c>
      <c r="C28" s="358"/>
      <c r="D28" s="384"/>
      <c r="E28" s="384"/>
      <c r="F28" s="384"/>
      <c r="G28" s="355"/>
    </row>
    <row r="29" spans="1:9">
      <c r="A29" s="387" t="s">
        <v>91</v>
      </c>
      <c r="B29" s="388">
        <v>5.71</v>
      </c>
      <c r="C29" s="358"/>
      <c r="D29" s="384"/>
      <c r="E29" s="384"/>
      <c r="F29" s="384"/>
      <c r="G29" s="355"/>
      <c r="I29" s="342" t="s">
        <v>0</v>
      </c>
    </row>
    <row r="30" spans="1:9">
      <c r="A30" s="387" t="s">
        <v>15</v>
      </c>
      <c r="B30" s="388">
        <v>3.71</v>
      </c>
      <c r="C30" s="358"/>
      <c r="D30" s="384"/>
      <c r="E30" s="384"/>
      <c r="F30" s="384"/>
      <c r="G30" s="355"/>
    </row>
    <row r="31" spans="1:9">
      <c r="A31" s="389" t="s">
        <v>11</v>
      </c>
      <c r="B31" s="388">
        <v>124.2</v>
      </c>
      <c r="C31" s="358"/>
      <c r="D31" s="384"/>
      <c r="E31" s="384"/>
      <c r="F31" s="384"/>
      <c r="G31" s="355"/>
    </row>
    <row r="32" spans="1:9">
      <c r="A32" s="387" t="s">
        <v>48</v>
      </c>
      <c r="B32" s="388">
        <v>2.4</v>
      </c>
      <c r="C32" s="358"/>
      <c r="D32" s="384"/>
      <c r="E32" s="384"/>
      <c r="F32" s="384"/>
      <c r="G32" s="355"/>
    </row>
    <row r="33" spans="1:9">
      <c r="A33" s="387" t="s">
        <v>85</v>
      </c>
      <c r="B33" s="388">
        <v>42.1</v>
      </c>
      <c r="C33" s="358"/>
      <c r="D33" s="384"/>
      <c r="E33" s="384"/>
      <c r="F33" s="384"/>
      <c r="G33" s="355"/>
    </row>
    <row r="34" spans="1:9">
      <c r="A34" s="387" t="s">
        <v>59</v>
      </c>
      <c r="B34" s="388">
        <v>16.5</v>
      </c>
      <c r="C34" s="358"/>
      <c r="D34" s="384"/>
      <c r="E34" s="384"/>
      <c r="F34" s="384"/>
      <c r="G34" s="355"/>
    </row>
    <row r="35" spans="1:9">
      <c r="A35" s="387" t="s">
        <v>45</v>
      </c>
      <c r="B35" s="388">
        <v>9.4</v>
      </c>
      <c r="C35" s="358"/>
      <c r="D35" s="384"/>
      <c r="E35" s="384"/>
      <c r="F35" s="384"/>
      <c r="G35" s="355"/>
    </row>
    <row r="36" spans="1:9">
      <c r="A36" s="387" t="s">
        <v>49</v>
      </c>
      <c r="B36" s="388">
        <v>2.8</v>
      </c>
      <c r="C36" s="358"/>
      <c r="D36" s="384"/>
      <c r="E36" s="384"/>
      <c r="F36" s="384"/>
      <c r="G36" s="355"/>
    </row>
    <row r="37" spans="1:9">
      <c r="A37" s="387" t="s">
        <v>86</v>
      </c>
      <c r="B37" s="388">
        <v>5</v>
      </c>
      <c r="C37" s="358"/>
      <c r="D37" s="384"/>
      <c r="E37" s="384"/>
      <c r="F37" s="384"/>
      <c r="G37" s="355"/>
    </row>
    <row r="38" spans="1:9">
      <c r="A38" s="387" t="s">
        <v>46</v>
      </c>
      <c r="B38" s="388">
        <v>2.8</v>
      </c>
      <c r="C38" s="358"/>
      <c r="D38" s="384"/>
      <c r="E38" s="384"/>
      <c r="F38" s="384"/>
      <c r="G38" s="355"/>
    </row>
    <row r="39" spans="1:9">
      <c r="A39" s="387" t="s">
        <v>60</v>
      </c>
      <c r="B39" s="388">
        <v>4.0999999999999996</v>
      </c>
      <c r="C39" s="358"/>
      <c r="D39" s="384"/>
      <c r="E39" s="384"/>
      <c r="F39" s="384"/>
      <c r="G39" s="355"/>
    </row>
    <row r="40" spans="1:9">
      <c r="A40" s="387" t="s">
        <v>47</v>
      </c>
      <c r="B40" s="388">
        <v>3.2</v>
      </c>
      <c r="C40" s="358"/>
      <c r="D40" s="384"/>
      <c r="E40" s="384"/>
      <c r="F40" s="384"/>
      <c r="G40" s="355"/>
    </row>
    <row r="41" spans="1:9">
      <c r="A41" s="389" t="s">
        <v>87</v>
      </c>
      <c r="B41" s="388">
        <v>15.9</v>
      </c>
      <c r="C41" s="358"/>
      <c r="D41" s="384"/>
      <c r="E41" s="384"/>
      <c r="F41" s="384"/>
      <c r="G41" s="355"/>
      <c r="I41" s="342" t="s">
        <v>0</v>
      </c>
    </row>
    <row r="42" spans="1:9">
      <c r="A42" s="389" t="s">
        <v>88</v>
      </c>
      <c r="B42" s="388">
        <v>7.4</v>
      </c>
      <c r="C42" s="358"/>
      <c r="D42" s="384"/>
      <c r="E42" s="384"/>
      <c r="F42" s="384"/>
      <c r="G42" s="355"/>
      <c r="I42" s="342" t="s">
        <v>0</v>
      </c>
    </row>
    <row r="43" spans="1:9">
      <c r="A43" s="387" t="s">
        <v>17</v>
      </c>
      <c r="B43" s="388">
        <v>6.12</v>
      </c>
      <c r="C43" s="358"/>
      <c r="D43" s="384"/>
      <c r="E43" s="384"/>
      <c r="F43" s="384"/>
      <c r="G43" s="355"/>
    </row>
    <row r="44" spans="1:9">
      <c r="A44" s="387" t="s">
        <v>16</v>
      </c>
      <c r="B44" s="388">
        <v>9.57</v>
      </c>
      <c r="C44" s="358"/>
      <c r="D44" s="384"/>
      <c r="E44" s="384"/>
      <c r="F44" s="384"/>
      <c r="G44" s="355"/>
    </row>
    <row r="45" spans="1:9">
      <c r="A45" s="387" t="s">
        <v>53</v>
      </c>
      <c r="B45" s="388">
        <v>2.92</v>
      </c>
      <c r="C45" s="358"/>
      <c r="D45" s="384"/>
      <c r="E45" s="384"/>
      <c r="F45" s="384"/>
      <c r="G45" s="355"/>
    </row>
    <row r="46" spans="1:9">
      <c r="A46" s="387" t="s">
        <v>58</v>
      </c>
      <c r="B46" s="390">
        <v>43</v>
      </c>
      <c r="C46" s="391"/>
      <c r="D46" s="384"/>
      <c r="E46" s="384"/>
      <c r="F46" s="384"/>
      <c r="G46" s="355"/>
    </row>
    <row r="47" spans="1:9">
      <c r="A47" s="387" t="s">
        <v>13</v>
      </c>
      <c r="B47" s="388">
        <v>10.29</v>
      </c>
      <c r="C47" s="358"/>
      <c r="D47" s="384"/>
      <c r="E47" s="384"/>
      <c r="F47" s="384"/>
      <c r="G47" s="355"/>
    </row>
    <row r="48" spans="1:9" ht="24" customHeight="1">
      <c r="A48" s="387" t="s">
        <v>107</v>
      </c>
      <c r="B48" s="388">
        <v>5.54</v>
      </c>
      <c r="C48" s="358"/>
      <c r="D48" s="384"/>
      <c r="E48" s="384"/>
      <c r="F48" s="384"/>
      <c r="G48" s="355"/>
    </row>
    <row r="49" spans="1:9">
      <c r="A49" s="387" t="s">
        <v>14</v>
      </c>
      <c r="B49" s="388">
        <v>6</v>
      </c>
      <c r="C49" s="358"/>
      <c r="D49" s="384"/>
      <c r="E49" s="384"/>
      <c r="F49" s="384"/>
      <c r="G49" s="355"/>
    </row>
    <row r="50" spans="1:9">
      <c r="A50" s="387" t="s">
        <v>18</v>
      </c>
      <c r="B50" s="388">
        <v>3.1</v>
      </c>
      <c r="C50" s="358"/>
      <c r="D50" s="384"/>
      <c r="E50" s="384"/>
      <c r="F50" s="384"/>
      <c r="G50" s="355"/>
    </row>
    <row r="51" spans="1:9">
      <c r="A51" s="392" t="s">
        <v>21</v>
      </c>
      <c r="B51" s="393">
        <v>10.55</v>
      </c>
      <c r="C51" s="358"/>
      <c r="D51" s="384"/>
      <c r="E51" s="384"/>
      <c r="F51" s="384"/>
      <c r="G51" s="355"/>
    </row>
    <row r="52" spans="1:9">
      <c r="A52" s="394" t="s">
        <v>158</v>
      </c>
      <c r="B52" s="395">
        <v>4000</v>
      </c>
      <c r="C52" s="374"/>
      <c r="D52" s="384"/>
      <c r="E52" s="384"/>
      <c r="F52" s="384"/>
      <c r="G52" s="355"/>
    </row>
    <row r="53" spans="1:9">
      <c r="A53" s="392" t="s">
        <v>24</v>
      </c>
      <c r="B53" s="395">
        <v>1500</v>
      </c>
      <c r="C53" s="374"/>
      <c r="D53" s="384"/>
      <c r="E53" s="384"/>
      <c r="F53" s="384"/>
      <c r="G53" s="355"/>
    </row>
    <row r="54" spans="1:9">
      <c r="A54" s="392" t="s">
        <v>106</v>
      </c>
      <c r="B54" s="395">
        <v>3000</v>
      </c>
      <c r="C54" s="374"/>
      <c r="D54" s="384"/>
      <c r="E54" s="384"/>
      <c r="F54" s="384"/>
      <c r="G54" s="355"/>
      <c r="I54" s="342" t="s">
        <v>0</v>
      </c>
    </row>
    <row r="55" spans="1:9">
      <c r="A55" s="394" t="s">
        <v>159</v>
      </c>
      <c r="B55" s="395">
        <v>1959</v>
      </c>
      <c r="C55" s="374"/>
      <c r="D55" s="384"/>
      <c r="E55" s="384"/>
      <c r="F55" s="384"/>
      <c r="G55" s="355"/>
    </row>
    <row r="56" spans="1:9">
      <c r="A56" s="392" t="s">
        <v>41</v>
      </c>
      <c r="B56" s="395">
        <v>3180</v>
      </c>
      <c r="C56" s="374"/>
      <c r="D56" s="384"/>
      <c r="E56" s="384"/>
      <c r="F56" s="384"/>
      <c r="G56" s="355"/>
    </row>
    <row r="57" spans="1:9">
      <c r="A57" s="392" t="s">
        <v>19</v>
      </c>
      <c r="B57" s="395">
        <v>1690</v>
      </c>
      <c r="C57" s="374"/>
      <c r="D57" s="384"/>
      <c r="E57" s="384"/>
      <c r="F57" s="384"/>
      <c r="G57" s="355"/>
    </row>
    <row r="58" spans="1:9">
      <c r="A58" s="392" t="s">
        <v>55</v>
      </c>
      <c r="B58" s="393">
        <v>0.31900000000000001</v>
      </c>
      <c r="C58" s="358"/>
      <c r="D58" s="384"/>
      <c r="E58" s="384"/>
      <c r="F58" s="384"/>
      <c r="G58" s="355"/>
    </row>
    <row r="59" spans="1:9" ht="22.5" customHeight="1" thickBot="1">
      <c r="A59" s="396" t="s">
        <v>20</v>
      </c>
      <c r="B59" s="397">
        <v>0.104</v>
      </c>
      <c r="C59" s="358"/>
      <c r="D59" s="384"/>
      <c r="E59" s="384"/>
      <c r="F59" s="384"/>
      <c r="G59" s="355"/>
    </row>
    <row r="60" spans="1:9" ht="22.5" customHeight="1">
      <c r="A60" s="398"/>
      <c r="B60" s="358"/>
      <c r="C60" s="358"/>
      <c r="D60" s="384"/>
      <c r="E60" s="384"/>
      <c r="F60" s="384"/>
      <c r="G60" s="355"/>
    </row>
    <row r="61" spans="1:9" s="399" customFormat="1" ht="29.25" customHeight="1">
      <c r="A61" s="437" t="s">
        <v>25</v>
      </c>
      <c r="B61" s="437"/>
      <c r="C61" s="437"/>
      <c r="D61" s="437"/>
      <c r="E61" s="437"/>
      <c r="F61" s="437"/>
      <c r="G61" s="437"/>
      <c r="I61" s="400"/>
    </row>
    <row r="62" spans="1:9" ht="82.5" customHeight="1">
      <c r="A62" s="428" t="s">
        <v>191</v>
      </c>
      <c r="B62" s="429"/>
      <c r="C62" s="429"/>
      <c r="D62" s="429"/>
      <c r="E62" s="429"/>
      <c r="F62" s="429"/>
      <c r="G62" s="430"/>
    </row>
    <row r="63" spans="1:9" ht="82.5" customHeight="1">
      <c r="A63" s="428" t="s">
        <v>193</v>
      </c>
      <c r="B63" s="429"/>
      <c r="C63" s="429"/>
      <c r="D63" s="429"/>
      <c r="E63" s="429"/>
      <c r="F63" s="429"/>
      <c r="G63" s="430"/>
    </row>
    <row r="64" spans="1:9" ht="82.5" customHeight="1">
      <c r="A64" s="462" t="s">
        <v>192</v>
      </c>
      <c r="B64" s="463"/>
      <c r="C64" s="463"/>
      <c r="D64" s="463"/>
      <c r="E64" s="463"/>
      <c r="F64" s="463"/>
      <c r="G64" s="464"/>
    </row>
    <row r="65" spans="1:9" ht="48.75" customHeight="1">
      <c r="A65" s="434" t="s">
        <v>62</v>
      </c>
      <c r="B65" s="435"/>
      <c r="C65" s="435"/>
      <c r="D65" s="435"/>
      <c r="E65" s="435"/>
      <c r="F65" s="435"/>
      <c r="G65" s="436"/>
    </row>
    <row r="66" spans="1:9" s="401" customFormat="1" ht="57.75" customHeight="1">
      <c r="A66" s="431" t="s">
        <v>63</v>
      </c>
      <c r="B66" s="431"/>
      <c r="C66" s="431"/>
      <c r="D66" s="431"/>
      <c r="E66" s="431"/>
      <c r="F66" s="431"/>
      <c r="G66" s="431"/>
      <c r="I66" s="402"/>
    </row>
    <row r="67" spans="1:9" s="401" customFormat="1" ht="57.75" customHeight="1">
      <c r="A67" s="432" t="s">
        <v>43</v>
      </c>
      <c r="B67" s="432" t="s">
        <v>43</v>
      </c>
      <c r="C67" s="432"/>
      <c r="D67" s="432" t="s">
        <v>43</v>
      </c>
      <c r="E67" s="432" t="s">
        <v>43</v>
      </c>
      <c r="F67" s="432" t="s">
        <v>43</v>
      </c>
      <c r="G67" s="432" t="s">
        <v>43</v>
      </c>
      <c r="I67" s="342"/>
    </row>
    <row r="68" spans="1:9" s="401" customFormat="1" ht="57.75" customHeight="1">
      <c r="A68" s="427" t="s">
        <v>44</v>
      </c>
      <c r="B68" s="427" t="s">
        <v>44</v>
      </c>
      <c r="C68" s="427"/>
      <c r="D68" s="427" t="s">
        <v>44</v>
      </c>
      <c r="E68" s="427" t="s">
        <v>44</v>
      </c>
      <c r="F68" s="427" t="s">
        <v>44</v>
      </c>
      <c r="G68" s="427" t="s">
        <v>44</v>
      </c>
      <c r="I68" s="342"/>
    </row>
    <row r="69" spans="1:9" s="401" customFormat="1" ht="57.75" customHeight="1">
      <c r="A69" s="427" t="s">
        <v>132</v>
      </c>
      <c r="B69" s="427"/>
      <c r="C69" s="427"/>
      <c r="D69" s="427"/>
      <c r="E69" s="427"/>
      <c r="F69" s="427"/>
      <c r="G69" s="427"/>
      <c r="I69" s="342"/>
    </row>
    <row r="70" spans="1:9" s="401" customFormat="1" ht="57.75" customHeight="1">
      <c r="A70" s="438" t="s">
        <v>133</v>
      </c>
      <c r="B70" s="439"/>
      <c r="C70" s="439"/>
      <c r="D70" s="439"/>
      <c r="E70" s="439"/>
      <c r="F70" s="439"/>
      <c r="G70" s="440"/>
      <c r="I70" s="342"/>
    </row>
    <row r="71" spans="1:9" s="401" customFormat="1" ht="57.75" customHeight="1">
      <c r="A71" s="427" t="s">
        <v>134</v>
      </c>
      <c r="B71" s="427"/>
      <c r="C71" s="427"/>
      <c r="D71" s="427"/>
      <c r="E71" s="427"/>
      <c r="F71" s="427"/>
      <c r="G71" s="427"/>
      <c r="I71" s="342"/>
    </row>
    <row r="72" spans="1:9" s="401" customFormat="1" ht="57.75" customHeight="1">
      <c r="A72" s="438" t="s">
        <v>135</v>
      </c>
      <c r="B72" s="439"/>
      <c r="C72" s="439"/>
      <c r="D72" s="439"/>
      <c r="E72" s="439"/>
      <c r="F72" s="439"/>
      <c r="G72" s="440"/>
      <c r="I72" s="342"/>
    </row>
    <row r="73" spans="1:9" s="401" customFormat="1" ht="57.75" customHeight="1">
      <c r="A73" s="438" t="s">
        <v>136</v>
      </c>
      <c r="B73" s="439"/>
      <c r="C73" s="439"/>
      <c r="D73" s="439"/>
      <c r="E73" s="439"/>
      <c r="F73" s="439"/>
      <c r="G73" s="440"/>
      <c r="I73" s="342"/>
    </row>
    <row r="74" spans="1:9" s="401" customFormat="1" ht="57.75" customHeight="1">
      <c r="A74" s="427" t="s">
        <v>137</v>
      </c>
      <c r="B74" s="427"/>
      <c r="C74" s="427"/>
      <c r="D74" s="427"/>
      <c r="E74" s="427"/>
      <c r="F74" s="427"/>
      <c r="G74" s="427"/>
      <c r="I74" s="342"/>
    </row>
    <row r="75" spans="1:9" s="401" customFormat="1" ht="79.5" customHeight="1">
      <c r="A75" s="433" t="s">
        <v>196</v>
      </c>
      <c r="B75" s="433"/>
      <c r="C75" s="433"/>
      <c r="D75" s="433"/>
      <c r="E75" s="433"/>
      <c r="F75" s="433"/>
      <c r="G75" s="433"/>
      <c r="I75" s="342"/>
    </row>
    <row r="76" spans="1:9" s="401" customFormat="1" ht="57.75" customHeight="1">
      <c r="A76" s="410" t="s">
        <v>97</v>
      </c>
      <c r="B76" s="410"/>
      <c r="C76" s="410"/>
      <c r="D76" s="410"/>
      <c r="E76" s="410"/>
      <c r="F76" s="410"/>
      <c r="G76" s="410"/>
      <c r="I76" s="342" t="s">
        <v>0</v>
      </c>
    </row>
    <row r="77" spans="1:9" s="401" customFormat="1" ht="80.25" customHeight="1">
      <c r="A77" s="410" t="s">
        <v>197</v>
      </c>
      <c r="B77" s="410"/>
      <c r="C77" s="410"/>
      <c r="D77" s="410"/>
      <c r="E77" s="410"/>
      <c r="F77" s="410"/>
      <c r="G77" s="410"/>
      <c r="I77" s="342"/>
    </row>
    <row r="78" spans="1:9" s="401" customFormat="1" ht="57.75" customHeight="1">
      <c r="A78" s="441" t="s">
        <v>115</v>
      </c>
      <c r="B78" s="442"/>
      <c r="C78" s="442"/>
      <c r="D78" s="442"/>
      <c r="E78" s="442"/>
      <c r="F78" s="442"/>
      <c r="G78" s="443"/>
      <c r="I78" s="342"/>
    </row>
    <row r="79" spans="1:9" s="401" customFormat="1" ht="57.75" customHeight="1">
      <c r="A79" s="441" t="s">
        <v>116</v>
      </c>
      <c r="B79" s="442"/>
      <c r="C79" s="442"/>
      <c r="D79" s="442"/>
      <c r="E79" s="442"/>
      <c r="F79" s="442"/>
      <c r="G79" s="443"/>
      <c r="I79" s="342"/>
    </row>
    <row r="80" spans="1:9" s="401" customFormat="1" ht="57.75" customHeight="1">
      <c r="A80" s="410" t="s">
        <v>131</v>
      </c>
      <c r="B80" s="410"/>
      <c r="C80" s="410"/>
      <c r="D80" s="410"/>
      <c r="E80" s="410"/>
      <c r="F80" s="410"/>
      <c r="G80" s="410"/>
      <c r="I80" s="342"/>
    </row>
    <row r="81" spans="1:42" s="403" customFormat="1" ht="57.75" customHeight="1">
      <c r="A81" s="410" t="s">
        <v>130</v>
      </c>
      <c r="B81" s="410"/>
      <c r="C81" s="410"/>
      <c r="D81" s="410"/>
      <c r="E81" s="410"/>
      <c r="F81" s="410"/>
      <c r="G81" s="410"/>
      <c r="H81" s="401"/>
      <c r="I81" s="342" t="s">
        <v>0</v>
      </c>
      <c r="J81" s="401"/>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1"/>
      <c r="AN81" s="401"/>
      <c r="AO81" s="401"/>
      <c r="AP81" s="401"/>
    </row>
    <row r="82" spans="1:42" s="401" customFormat="1" ht="57.75" customHeight="1">
      <c r="A82" s="411" t="s">
        <v>138</v>
      </c>
      <c r="B82" s="411"/>
      <c r="C82" s="411"/>
      <c r="D82" s="411"/>
      <c r="E82" s="411"/>
      <c r="F82" s="411"/>
      <c r="G82" s="411"/>
      <c r="I82" s="402"/>
    </row>
    <row r="83" spans="1:42" s="401" customFormat="1" ht="57.75" customHeight="1">
      <c r="A83" s="412" t="s">
        <v>139</v>
      </c>
      <c r="B83" s="413"/>
      <c r="C83" s="413"/>
      <c r="D83" s="413"/>
      <c r="E83" s="413"/>
      <c r="F83" s="413"/>
      <c r="G83" s="414"/>
      <c r="I83" s="402"/>
    </row>
    <row r="84" spans="1:42" s="401" customFormat="1" ht="57.75" customHeight="1">
      <c r="A84" s="411" t="s">
        <v>140</v>
      </c>
      <c r="B84" s="411"/>
      <c r="C84" s="411"/>
      <c r="D84" s="411"/>
      <c r="E84" s="411"/>
      <c r="F84" s="411"/>
      <c r="G84" s="411"/>
      <c r="I84" s="402"/>
    </row>
    <row r="85" spans="1:42" s="401" customFormat="1" ht="57.75" customHeight="1">
      <c r="A85" s="411" t="s">
        <v>141</v>
      </c>
      <c r="B85" s="411"/>
      <c r="C85" s="411"/>
      <c r="D85" s="411"/>
      <c r="E85" s="411"/>
      <c r="F85" s="411"/>
      <c r="G85" s="411"/>
      <c r="I85" s="342"/>
    </row>
    <row r="86" spans="1:42" s="401" customFormat="1" ht="57.75" customHeight="1">
      <c r="A86" s="409" t="s">
        <v>142</v>
      </c>
      <c r="B86" s="409"/>
      <c r="C86" s="409"/>
      <c r="D86" s="409"/>
      <c r="E86" s="409"/>
      <c r="F86" s="409"/>
      <c r="G86" s="409"/>
      <c r="I86" s="342"/>
    </row>
    <row r="87" spans="1:42" s="401" customFormat="1" ht="57.75" customHeight="1">
      <c r="A87" s="415" t="s">
        <v>186</v>
      </c>
      <c r="B87" s="416"/>
      <c r="C87" s="416"/>
      <c r="D87" s="416"/>
      <c r="E87" s="416"/>
      <c r="F87" s="416"/>
      <c r="G87" s="417"/>
      <c r="I87" s="342" t="s">
        <v>0</v>
      </c>
    </row>
    <row r="88" spans="1:42" s="401" customFormat="1" ht="57.75" customHeight="1">
      <c r="A88" s="409" t="s">
        <v>187</v>
      </c>
      <c r="B88" s="409"/>
      <c r="C88" s="409"/>
      <c r="D88" s="409"/>
      <c r="E88" s="409"/>
      <c r="F88" s="409"/>
      <c r="G88" s="409"/>
      <c r="I88" s="342" t="s">
        <v>0</v>
      </c>
    </row>
    <row r="89" spans="1:42" s="401" customFormat="1" ht="57.75" customHeight="1">
      <c r="A89" s="418" t="s">
        <v>129</v>
      </c>
      <c r="B89" s="419"/>
      <c r="C89" s="419"/>
      <c r="D89" s="419"/>
      <c r="E89" s="419"/>
      <c r="F89" s="419"/>
      <c r="G89" s="420"/>
      <c r="I89" s="342" t="s">
        <v>0</v>
      </c>
    </row>
    <row r="90" spans="1:42" s="401" customFormat="1" ht="57.75" customHeight="1">
      <c r="A90" s="418" t="s">
        <v>199</v>
      </c>
      <c r="B90" s="419"/>
      <c r="C90" s="419"/>
      <c r="D90" s="419"/>
      <c r="E90" s="419"/>
      <c r="F90" s="419"/>
      <c r="G90" s="420"/>
      <c r="I90" s="342" t="s">
        <v>0</v>
      </c>
    </row>
    <row r="91" spans="1:42" s="401" customFormat="1" ht="57.75" customHeight="1">
      <c r="A91" s="409" t="s">
        <v>200</v>
      </c>
      <c r="B91" s="409"/>
      <c r="C91" s="409"/>
      <c r="D91" s="409"/>
      <c r="E91" s="409"/>
      <c r="F91" s="409"/>
      <c r="G91" s="409"/>
      <c r="I91" s="342" t="s">
        <v>0</v>
      </c>
    </row>
    <row r="92" spans="1:42" s="401" customFormat="1" ht="57.75" customHeight="1">
      <c r="A92" s="409" t="s">
        <v>143</v>
      </c>
      <c r="B92" s="409"/>
      <c r="C92" s="409"/>
      <c r="D92" s="409"/>
      <c r="E92" s="409"/>
      <c r="F92" s="409"/>
      <c r="G92" s="409"/>
      <c r="I92" s="342"/>
    </row>
    <row r="93" spans="1:42" s="401" customFormat="1" ht="57.75" customHeight="1">
      <c r="A93" s="408" t="s">
        <v>144</v>
      </c>
      <c r="B93" s="408"/>
      <c r="C93" s="408"/>
      <c r="D93" s="408"/>
      <c r="E93" s="408"/>
      <c r="F93" s="408"/>
      <c r="G93" s="408"/>
      <c r="I93" s="342" t="s">
        <v>0</v>
      </c>
    </row>
  </sheetData>
  <sheetProtection algorithmName="SHA-512" hashValue="gjWQ2Y2ZTkmr1amFpprnwmHR3QGKOljoZIb3qQ0ogV2TzsvnbO41sVVIkbd2w9gvqNnsonMwNTGlheH722qj4w==" saltValue="7PORo+Xb8VucXTBKg+lj0w==" spinCount="100000" sheet="1" objects="1" scenarios="1" selectLockedCells="1"/>
  <mergeCells count="37">
    <mergeCell ref="I7:L10"/>
    <mergeCell ref="A63:G63"/>
    <mergeCell ref="A64:G64"/>
    <mergeCell ref="A72:G72"/>
    <mergeCell ref="A73:G73"/>
    <mergeCell ref="A78:G78"/>
    <mergeCell ref="A79:G79"/>
    <mergeCell ref="D13:G18"/>
    <mergeCell ref="A1:G1"/>
    <mergeCell ref="A2:G2"/>
    <mergeCell ref="A82:G82"/>
    <mergeCell ref="A84:G84"/>
    <mergeCell ref="A69:G69"/>
    <mergeCell ref="A62:G62"/>
    <mergeCell ref="A66:G66"/>
    <mergeCell ref="A67:G67"/>
    <mergeCell ref="A68:G68"/>
    <mergeCell ref="A71:G71"/>
    <mergeCell ref="A74:G74"/>
    <mergeCell ref="A75:G75"/>
    <mergeCell ref="A77:G77"/>
    <mergeCell ref="A65:G65"/>
    <mergeCell ref="A61:G61"/>
    <mergeCell ref="A70:G70"/>
    <mergeCell ref="A93:G93"/>
    <mergeCell ref="A88:G88"/>
    <mergeCell ref="A91:G91"/>
    <mergeCell ref="A76:G76"/>
    <mergeCell ref="A85:G85"/>
    <mergeCell ref="A92:G92"/>
    <mergeCell ref="A83:G83"/>
    <mergeCell ref="A87:G87"/>
    <mergeCell ref="A90:G90"/>
    <mergeCell ref="A86:G86"/>
    <mergeCell ref="A89:G89"/>
    <mergeCell ref="A81:G81"/>
    <mergeCell ref="A80:G80"/>
  </mergeCells>
  <conditionalFormatting sqref="E11">
    <cfRule type="iconSet" priority="1">
      <iconSet iconSet="4Arrows">
        <cfvo type="percent" val="0"/>
        <cfvo type="percent" val="25"/>
        <cfvo type="percent" val="50"/>
        <cfvo type="percent" val="75"/>
      </iconSet>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dimension ref="A1:G59"/>
  <sheetViews>
    <sheetView zoomScale="80" zoomScaleNormal="80" workbookViewId="0">
      <pane xSplit="1" ySplit="7" topLeftCell="B25" activePane="bottomRight" state="frozen"/>
      <selection pane="topRight" activeCell="B1" sqref="B1"/>
      <selection pane="bottomLeft" activeCell="A9" sqref="A9"/>
      <selection pane="bottomRight" activeCell="M9" sqref="M9"/>
    </sheetView>
  </sheetViews>
  <sheetFormatPr defaultRowHeight="18.75"/>
  <cols>
    <col min="1" max="1" width="48.28515625" style="1" customWidth="1"/>
    <col min="2" max="2" width="21" style="1" customWidth="1"/>
    <col min="3" max="3" width="24.85546875" style="1" customWidth="1"/>
    <col min="4" max="4" width="19.5703125" style="6" customWidth="1"/>
    <col min="5" max="5" width="20.5703125" style="6" customWidth="1"/>
    <col min="6" max="6" width="19.85546875" style="1" customWidth="1"/>
    <col min="7" max="7" width="19" style="1" customWidth="1"/>
    <col min="8" max="16384" width="9.140625" style="1"/>
  </cols>
  <sheetData>
    <row r="1" spans="1:7" ht="89.25" customHeight="1">
      <c r="A1" s="101"/>
      <c r="B1" s="465" t="s">
        <v>227</v>
      </c>
      <c r="C1" s="465"/>
      <c r="D1" s="465"/>
      <c r="E1" s="465"/>
      <c r="F1" s="465"/>
      <c r="G1" s="465"/>
    </row>
    <row r="2" spans="1:7" ht="34.5" customHeight="1">
      <c r="A2" s="466" t="s">
        <v>234</v>
      </c>
      <c r="B2" s="467"/>
      <c r="C2" s="467"/>
      <c r="D2" s="467"/>
      <c r="E2" s="467"/>
      <c r="F2" s="467"/>
      <c r="G2" s="467"/>
    </row>
    <row r="3" spans="1:7" s="3" customFormat="1" ht="26.25">
      <c r="A3" s="278" t="s">
        <v>109</v>
      </c>
      <c r="B3" s="479" t="str">
        <f>'data entry DASHBOARD'!B4</f>
        <v>Republic of Loa</v>
      </c>
      <c r="C3" s="479"/>
      <c r="D3" s="468" t="s">
        <v>235</v>
      </c>
      <c r="E3" s="469"/>
      <c r="F3" s="469"/>
      <c r="G3" s="470"/>
    </row>
    <row r="4" spans="1:7" s="3" customFormat="1" ht="58.5" customHeight="1">
      <c r="A4" s="278" t="s">
        <v>108</v>
      </c>
      <c r="B4" s="479">
        <f>'data entry DASHBOARD'!B5</f>
        <v>1000000</v>
      </c>
      <c r="C4" s="479"/>
      <c r="D4" s="471"/>
      <c r="E4" s="472"/>
      <c r="F4" s="472"/>
      <c r="G4" s="473"/>
    </row>
    <row r="5" spans="1:7" ht="5.25" customHeight="1">
      <c r="A5" s="102"/>
      <c r="B5" s="476"/>
      <c r="C5" s="476"/>
      <c r="D5" s="476"/>
      <c r="E5" s="476"/>
      <c r="F5" s="476"/>
      <c r="G5" s="476"/>
    </row>
    <row r="6" spans="1:7" ht="52.5" customHeight="1">
      <c r="A6" s="277" t="s">
        <v>31</v>
      </c>
      <c r="B6" s="478" t="s">
        <v>2</v>
      </c>
      <c r="C6" s="477"/>
      <c r="D6" s="474" t="s">
        <v>29</v>
      </c>
      <c r="E6" s="477"/>
      <c r="F6" s="474" t="s">
        <v>103</v>
      </c>
      <c r="G6" s="475"/>
    </row>
    <row r="7" spans="1:7" ht="40.5" customHeight="1">
      <c r="A7" s="103"/>
      <c r="B7" s="273" t="s">
        <v>33</v>
      </c>
      <c r="C7" s="274" t="s">
        <v>34</v>
      </c>
      <c r="D7" s="275" t="s">
        <v>33</v>
      </c>
      <c r="E7" s="274" t="s">
        <v>34</v>
      </c>
      <c r="F7" s="275" t="s">
        <v>33</v>
      </c>
      <c r="G7" s="276" t="s">
        <v>34</v>
      </c>
    </row>
    <row r="8" spans="1:7" ht="23.25">
      <c r="A8" s="104" t="s">
        <v>57</v>
      </c>
      <c r="B8" s="216">
        <f>Smoking!T9</f>
        <v>14030.261348005504</v>
      </c>
      <c r="C8" s="217">
        <f>Smoking!M9</f>
        <v>0.14030261348005504</v>
      </c>
      <c r="D8" s="218"/>
      <c r="E8" s="219"/>
      <c r="F8" s="220"/>
      <c r="G8" s="221"/>
    </row>
    <row r="9" spans="1:7" ht="23.25">
      <c r="A9" s="105" t="s">
        <v>6</v>
      </c>
      <c r="B9" s="216">
        <f>Smoking!T10</f>
        <v>3411.4697711337476</v>
      </c>
      <c r="C9" s="217">
        <f>Smoking!M10</f>
        <v>0.17317105437227145</v>
      </c>
      <c r="D9" s="218"/>
      <c r="E9" s="219"/>
      <c r="F9" s="220"/>
      <c r="G9" s="221"/>
    </row>
    <row r="10" spans="1:7" ht="23.25">
      <c r="A10" s="105" t="s">
        <v>7</v>
      </c>
      <c r="B10" s="216">
        <f>Smoking!T11</f>
        <v>626.81039248203433</v>
      </c>
      <c r="C10" s="217">
        <f>Smoking!M11</f>
        <v>0.13626312880044225</v>
      </c>
      <c r="D10" s="218"/>
      <c r="E10" s="219"/>
      <c r="F10" s="220"/>
      <c r="G10" s="221"/>
    </row>
    <row r="11" spans="1:7" ht="23.25">
      <c r="A11" s="105" t="s">
        <v>8</v>
      </c>
      <c r="B11" s="216">
        <f>Smoking!T12</f>
        <v>1179.948586118252</v>
      </c>
      <c r="C11" s="217">
        <f>Smoking!M12</f>
        <v>0.19665809768637532</v>
      </c>
      <c r="D11" s="218"/>
      <c r="E11" s="219"/>
      <c r="F11" s="220"/>
      <c r="G11" s="221"/>
    </row>
    <row r="12" spans="1:7" ht="23.25">
      <c r="A12" s="105" t="s">
        <v>56</v>
      </c>
      <c r="B12" s="216"/>
      <c r="C12" s="217"/>
      <c r="D12" s="218"/>
      <c r="E12" s="219"/>
      <c r="F12" s="220"/>
      <c r="G12" s="221"/>
    </row>
    <row r="13" spans="1:7" ht="23.25">
      <c r="A13" s="106" t="s">
        <v>22</v>
      </c>
      <c r="B13" s="216"/>
      <c r="C13" s="217"/>
      <c r="D13" s="222">
        <f>'Diabetes PG'!T9</f>
        <v>2327.4468721939538</v>
      </c>
      <c r="E13" s="223">
        <f>'Diabetes PG'!M9</f>
        <v>6.4651302005387601E-2</v>
      </c>
      <c r="F13" s="224">
        <f>'BMI&gt;30'!T10</f>
        <v>9487.3033641666207</v>
      </c>
      <c r="G13" s="225">
        <f>'BMI&gt;30'!M10</f>
        <v>0.2635362045601839</v>
      </c>
    </row>
    <row r="14" spans="1:7" ht="23.25">
      <c r="A14" s="106" t="s">
        <v>112</v>
      </c>
      <c r="B14" s="216"/>
      <c r="C14" s="217"/>
      <c r="D14" s="222"/>
      <c r="E14" s="223"/>
      <c r="F14" s="224">
        <f>'BMI&gt;30'!T11</f>
        <v>18962.559202631019</v>
      </c>
      <c r="G14" s="225">
        <f>'BMI&gt;30'!M11</f>
        <v>8.3905129215181506E-2</v>
      </c>
    </row>
    <row r="15" spans="1:7" ht="23.25">
      <c r="A15" s="106" t="s">
        <v>113</v>
      </c>
      <c r="B15" s="216"/>
      <c r="C15" s="217"/>
      <c r="D15" s="222"/>
      <c r="E15" s="223"/>
      <c r="F15" s="224">
        <f>'BMI&gt;30'!T12</f>
        <v>5946.1415546573935</v>
      </c>
      <c r="G15" s="225">
        <f>'BMI&gt;30'!M12</f>
        <v>6.0062035905630237E-2</v>
      </c>
    </row>
    <row r="16" spans="1:7" ht="23.25">
      <c r="A16" s="106" t="s">
        <v>23</v>
      </c>
      <c r="B16" s="216">
        <f>Smoking!T13</f>
        <v>7653.9677759373599</v>
      </c>
      <c r="C16" s="217">
        <f>Smoking!M13</f>
        <v>5.8876675199518155E-2</v>
      </c>
      <c r="D16" s="226"/>
      <c r="E16" s="227"/>
      <c r="F16" s="224">
        <f>'BMI&gt;30'!T13</f>
        <v>8052.212414284777</v>
      </c>
      <c r="G16" s="225">
        <f>'BMI&gt;30'!M13</f>
        <v>6.1940095494498283E-2</v>
      </c>
    </row>
    <row r="17" spans="1:7" ht="23.25">
      <c r="A17" s="107" t="s">
        <v>9</v>
      </c>
      <c r="B17" s="228">
        <f>Smoking!T14</f>
        <v>351.38317491842815</v>
      </c>
      <c r="C17" s="229">
        <f>Smoking!M14</f>
        <v>0.11334941126400909</v>
      </c>
      <c r="D17" s="230">
        <f>'Diabetes PG'!T10</f>
        <v>151.26985636830591</v>
      </c>
      <c r="E17" s="231">
        <f>'Diabetes PG'!M10</f>
        <v>4.8796727860743842E-2</v>
      </c>
      <c r="F17" s="232">
        <f>'BMI&gt;30'!T14</f>
        <v>366.77188125446344</v>
      </c>
      <c r="G17" s="233">
        <f>'BMI&gt;30'!M14</f>
        <v>0.11831351008208499</v>
      </c>
    </row>
    <row r="18" spans="1:7" ht="23.25">
      <c r="A18" s="107" t="s">
        <v>97</v>
      </c>
      <c r="B18" s="234"/>
      <c r="C18" s="235"/>
      <c r="D18" s="230">
        <f>'Diabetes PG'!T11</f>
        <v>238.90989946597233</v>
      </c>
      <c r="E18" s="231">
        <f>'Diabetes PG'!M11</f>
        <v>4.9772895722077569E-2</v>
      </c>
      <c r="F18" s="232" t="s">
        <v>0</v>
      </c>
      <c r="G18" s="233" t="s">
        <v>0</v>
      </c>
    </row>
    <row r="19" spans="1:7" ht="23.25">
      <c r="A19" s="107" t="s">
        <v>98</v>
      </c>
      <c r="B19" s="234"/>
      <c r="C19" s="235"/>
      <c r="D19" s="236"/>
      <c r="E19" s="237"/>
      <c r="F19" s="232">
        <f>'BMI&gt;30'!T15</f>
        <v>246.34222458832815</v>
      </c>
      <c r="G19" s="233">
        <f>'BMI&gt;30'!M15</f>
        <v>8.2114074862776054E-2</v>
      </c>
    </row>
    <row r="20" spans="1:7" ht="23.25">
      <c r="A20" s="107" t="s">
        <v>10</v>
      </c>
      <c r="B20" s="234">
        <f>Smoking!T15</f>
        <v>5883.7382620360722</v>
      </c>
      <c r="C20" s="229">
        <f>Smoking!M15</f>
        <v>6.8415561186465954E-2</v>
      </c>
      <c r="D20" s="230">
        <f>'Diabetes PG'!T12</f>
        <v>983.75935602316065</v>
      </c>
      <c r="E20" s="231">
        <f>'Diabetes PG'!M12</f>
        <v>1.1439062279339078E-2</v>
      </c>
      <c r="F20" s="238"/>
      <c r="G20" s="239"/>
    </row>
    <row r="21" spans="1:7" ht="23.25">
      <c r="A21" s="107" t="s">
        <v>84</v>
      </c>
      <c r="B21" s="234"/>
      <c r="C21" s="229"/>
      <c r="D21" s="240"/>
      <c r="E21" s="241"/>
      <c r="F21" s="238"/>
      <c r="G21" s="239"/>
    </row>
    <row r="22" spans="1:7" ht="23.25">
      <c r="A22" s="107" t="s">
        <v>101</v>
      </c>
      <c r="B22" s="234"/>
      <c r="C22" s="229"/>
      <c r="D22" s="240"/>
      <c r="E22" s="241"/>
      <c r="F22" s="232">
        <f>'BMI&gt;30'!T16</f>
        <v>19121.988305039507</v>
      </c>
      <c r="G22" s="233">
        <f>'BMI&gt;30'!M16</f>
        <v>0.19121988305039508</v>
      </c>
    </row>
    <row r="23" spans="1:7" ht="23.25">
      <c r="A23" s="107" t="s">
        <v>128</v>
      </c>
      <c r="B23" s="234"/>
      <c r="C23" s="229"/>
      <c r="D23" s="240"/>
      <c r="E23" s="241"/>
      <c r="F23" s="232">
        <f>'BMI&gt;30'!T17</f>
        <v>14587.428051120291</v>
      </c>
      <c r="G23" s="233">
        <f>'BMI&gt;30'!M17</f>
        <v>0.18701830834769603</v>
      </c>
    </row>
    <row r="24" spans="1:7" ht="23.25">
      <c r="A24" s="107" t="s">
        <v>125</v>
      </c>
      <c r="B24" s="228"/>
      <c r="C24" s="235"/>
      <c r="D24" s="242"/>
      <c r="E24" s="243"/>
      <c r="F24" s="232">
        <f>'BMI&gt;30'!T18</f>
        <v>4121.9750642377239</v>
      </c>
      <c r="G24" s="233">
        <f>'BMI&gt;30'!M18</f>
        <v>0.32202930189357215</v>
      </c>
    </row>
    <row r="25" spans="1:7" ht="23.25">
      <c r="A25" s="109" t="s">
        <v>32</v>
      </c>
      <c r="B25" s="244"/>
      <c r="C25" s="245"/>
      <c r="D25" s="246">
        <f>'Diabetes PG'!T13</f>
        <v>2247.9185938945425</v>
      </c>
      <c r="E25" s="247">
        <f>'Diabetes PG'!M13</f>
        <v>7.4930619796484743E-2</v>
      </c>
      <c r="F25" s="248"/>
      <c r="G25" s="249"/>
    </row>
    <row r="26" spans="1:7" ht="23.25">
      <c r="A26" s="109" t="s">
        <v>89</v>
      </c>
      <c r="B26" s="244"/>
      <c r="C26" s="245"/>
      <c r="D26" s="246"/>
      <c r="E26" s="247"/>
      <c r="F26" s="250">
        <f>'BMI&gt;30'!T19</f>
        <v>28.992087307376245</v>
      </c>
      <c r="G26" s="251">
        <f>'BMI&gt;30'!M19</f>
        <v>7.6698643670307529E-2</v>
      </c>
    </row>
    <row r="27" spans="1:7" ht="23.25">
      <c r="A27" s="109" t="s">
        <v>39</v>
      </c>
      <c r="B27" s="244"/>
      <c r="C27" s="245"/>
      <c r="D27" s="246"/>
      <c r="E27" s="247"/>
      <c r="F27" s="250">
        <f>'BMI&gt;30'!T20</f>
        <v>105.09473784134417</v>
      </c>
      <c r="G27" s="251">
        <f>'BMI&gt;30'!M20</f>
        <v>0.20893586051957092</v>
      </c>
    </row>
    <row r="28" spans="1:7" ht="23.25">
      <c r="A28" s="109" t="s">
        <v>40</v>
      </c>
      <c r="B28" s="244"/>
      <c r="C28" s="245"/>
      <c r="D28" s="246"/>
      <c r="E28" s="247"/>
      <c r="F28" s="250">
        <f>'BMI&gt;30'!T21</f>
        <v>157.27688115345353</v>
      </c>
      <c r="G28" s="251">
        <f>'BMI&gt;30'!M21</f>
        <v>0.15633884806506315</v>
      </c>
    </row>
    <row r="29" spans="1:7" ht="23.25">
      <c r="A29" s="109" t="s">
        <v>91</v>
      </c>
      <c r="B29" s="244"/>
      <c r="C29" s="245"/>
      <c r="D29" s="246"/>
      <c r="E29" s="247"/>
      <c r="F29" s="250">
        <f>'BMI&gt;30'!T22</f>
        <v>72.240347996226546</v>
      </c>
      <c r="G29" s="251">
        <f>'BMI&gt;30'!M22</f>
        <v>0.12651549561510778</v>
      </c>
    </row>
    <row r="30" spans="1:7" ht="23.25">
      <c r="A30" s="110" t="s">
        <v>90</v>
      </c>
      <c r="B30" s="252">
        <f>Smoking!T16</f>
        <v>23.621722846441948</v>
      </c>
      <c r="C30" s="253">
        <f>Smoking!M16</f>
        <v>6.3670411985018729E-2</v>
      </c>
      <c r="D30" s="254"/>
      <c r="E30" s="255"/>
      <c r="F30" s="248"/>
      <c r="G30" s="249"/>
    </row>
    <row r="31" spans="1:7" ht="23.25">
      <c r="A31" s="109" t="str">
        <f>'data entry DASHBOARD'!A31</f>
        <v>Cardiovascular defect</v>
      </c>
      <c r="B31" s="256">
        <f>Smoking!T17</f>
        <v>360.81093677178848</v>
      </c>
      <c r="C31" s="257">
        <f>Smoking!M17</f>
        <v>2.905080006214078E-2</v>
      </c>
      <c r="D31" s="258">
        <f>'Diabetes PG'!T14</f>
        <v>872.95648940126432</v>
      </c>
      <c r="E31" s="247">
        <f>'Diabetes PG'!M14</f>
        <v>7.0286351803644467E-2</v>
      </c>
      <c r="F31" s="250">
        <f>'BMI&gt;30'!T23</f>
        <v>580.03965719406267</v>
      </c>
      <c r="G31" s="251">
        <f>'BMI&gt;30'!M23</f>
        <v>4.6702065796623407E-2</v>
      </c>
    </row>
    <row r="32" spans="1:7" ht="23.25">
      <c r="A32" s="109" t="str">
        <f>'data entry DASHBOARD'!A32</f>
        <v>d-transposition of the great arteries</v>
      </c>
      <c r="B32" s="256"/>
      <c r="C32" s="257"/>
      <c r="D32" s="258">
        <f>'Diabetes PG'!T15</f>
        <v>22.332668238708507</v>
      </c>
      <c r="E32" s="247">
        <f>'Diabetes PG'!M15</f>
        <v>9.3052784327952109E-2</v>
      </c>
      <c r="F32" s="248"/>
      <c r="G32" s="249"/>
    </row>
    <row r="33" spans="1:7" ht="23.25">
      <c r="A33" s="109" t="str">
        <f>'data entry DASHBOARD'!A33</f>
        <v>Ventricular septal defects</v>
      </c>
      <c r="B33" s="256"/>
      <c r="C33" s="257"/>
      <c r="D33" s="258" t="s">
        <v>0</v>
      </c>
      <c r="E33" s="247" t="s">
        <v>0</v>
      </c>
      <c r="F33" s="248"/>
      <c r="G33" s="249"/>
    </row>
    <row r="34" spans="1:7" ht="23.25">
      <c r="A34" s="109" t="str">
        <f>'data entry DASHBOARD'!A34</f>
        <v>Atrial septal defects</v>
      </c>
      <c r="B34" s="256">
        <f>Smoking!T18</f>
        <v>139.67486818980672</v>
      </c>
      <c r="C34" s="257">
        <f>Smoking!M18</f>
        <v>8.465143526654953E-2</v>
      </c>
      <c r="D34" s="258" t="s">
        <v>0</v>
      </c>
      <c r="E34" s="247" t="s">
        <v>0</v>
      </c>
      <c r="F34" s="250">
        <f>'BMI&gt;30'!T24</f>
        <v>114.47350053510775</v>
      </c>
      <c r="G34" s="251">
        <f>'BMI&gt;30'!M24</f>
        <v>6.9377879112186513E-2</v>
      </c>
    </row>
    <row r="35" spans="1:7" ht="23.25">
      <c r="A35" s="109" t="str">
        <f>'data entry DASHBOARD'!A35</f>
        <v>Atrioventricular septal defects</v>
      </c>
      <c r="B35" s="256">
        <f>Smoking!T19</f>
        <v>81.709276844412017</v>
      </c>
      <c r="C35" s="257">
        <f>Smoking!M19</f>
        <v>8.6924762600438313E-2</v>
      </c>
      <c r="D35" s="258">
        <f>'Diabetes PG'!T16</f>
        <v>193.4942820838628</v>
      </c>
      <c r="E35" s="247">
        <f>'Diabetes PG'!M16</f>
        <v>0.20584498094027956</v>
      </c>
      <c r="F35" s="248"/>
      <c r="G35" s="249"/>
    </row>
    <row r="36" spans="1:7" ht="23.25">
      <c r="A36" s="109" t="str">
        <f>'data entry DASHBOARD'!A36</f>
        <v>Tetralogy of Fallot</v>
      </c>
      <c r="B36" s="256"/>
      <c r="C36" s="257" t="s">
        <v>0</v>
      </c>
      <c r="D36" s="258">
        <f>'Diabetes PG'!T17</f>
        <v>36.203744013931207</v>
      </c>
      <c r="E36" s="247">
        <f>'Diabetes PG'!M17</f>
        <v>0.12929908576404003</v>
      </c>
      <c r="F36" s="250">
        <f>'BMI&gt;30'!T25</f>
        <v>15.759314484164435</v>
      </c>
      <c r="G36" s="251">
        <f>'BMI&gt;30'!M25</f>
        <v>5.6283266014872983E-2</v>
      </c>
    </row>
    <row r="37" spans="1:7" ht="23.25">
      <c r="A37" s="109" t="str">
        <f>'data entry DASHBOARD'!A37</f>
        <v>Aortic valve stenosis</v>
      </c>
      <c r="B37" s="256"/>
      <c r="C37" s="257"/>
      <c r="D37" s="258" t="s">
        <v>0</v>
      </c>
      <c r="E37" s="247" t="s">
        <v>0</v>
      </c>
      <c r="F37" s="248"/>
      <c r="G37" s="249"/>
    </row>
    <row r="38" spans="1:7" ht="23.25">
      <c r="A38" s="109" t="str">
        <f>'data entry DASHBOARD'!A38</f>
        <v xml:space="preserve">Hypoplastic left heart S. </v>
      </c>
      <c r="B38" s="256"/>
      <c r="C38" s="257" t="s">
        <v>0</v>
      </c>
      <c r="D38" s="258">
        <f>'Diabetes PG'!T18</f>
        <v>19.025072234131795</v>
      </c>
      <c r="E38" s="247">
        <f>'Diabetes PG'!M18</f>
        <v>6.7946686550470689E-2</v>
      </c>
      <c r="F38" s="250">
        <f>'BMI&gt;30'!T26</f>
        <v>27.436024643027881</v>
      </c>
      <c r="G38" s="251">
        <f>'BMI&gt;30'!M26</f>
        <v>9.7985802296528146E-2</v>
      </c>
    </row>
    <row r="39" spans="1:7" ht="23.25">
      <c r="A39" s="109" t="str">
        <f>'data entry DASHBOARD'!A39</f>
        <v>Patent ductus arteriosus</v>
      </c>
      <c r="B39" s="256">
        <f>Smoking!T20</f>
        <v>22.153776297865893</v>
      </c>
      <c r="C39" s="257">
        <f>Smoking!M20</f>
        <v>5.4033600726502186E-2</v>
      </c>
      <c r="D39" s="258" t="s">
        <v>0</v>
      </c>
      <c r="E39" s="247" t="s">
        <v>0</v>
      </c>
      <c r="F39" s="248"/>
      <c r="G39" s="249"/>
    </row>
    <row r="40" spans="1:7" ht="23.25">
      <c r="A40" s="109" t="str">
        <f>'data entry DASHBOARD'!A40</f>
        <v>Coarctation of aorta</v>
      </c>
      <c r="B40" s="256"/>
      <c r="C40" s="257"/>
      <c r="D40" s="258">
        <f>'Diabetes PG'!T19</f>
        <v>21.742939696150621</v>
      </c>
      <c r="E40" s="247">
        <f>'Diabetes PG'!M19</f>
        <v>6.7946686550470689E-2</v>
      </c>
      <c r="F40" s="250">
        <f>'BMI&gt;30'!T27</f>
        <v>15.562828221325821</v>
      </c>
      <c r="G40" s="251">
        <f>'BMI&gt;30'!M27</f>
        <v>4.8633838191643193E-2</v>
      </c>
    </row>
    <row r="41" spans="1:7" ht="23.25">
      <c r="A41" s="109" t="str">
        <f>'data entry DASHBOARD'!A41</f>
        <v>Outflow tract defects</v>
      </c>
      <c r="B41" s="256"/>
      <c r="C41" s="257"/>
      <c r="D41" s="258"/>
      <c r="E41" s="247"/>
      <c r="F41" s="250">
        <f>'BMI&gt;30'!T28</f>
        <v>121.95084343578897</v>
      </c>
      <c r="G41" s="251">
        <f>'BMI&gt;30'!M28</f>
        <v>7.6698643670307529E-2</v>
      </c>
    </row>
    <row r="42" spans="1:7" ht="23.25">
      <c r="A42" s="109" t="str">
        <f>'data entry DASHBOARD'!A42</f>
        <v>Conotruncal defects</v>
      </c>
      <c r="B42" s="256"/>
      <c r="C42" s="257"/>
      <c r="D42" s="258"/>
      <c r="E42" s="247"/>
      <c r="F42" s="250">
        <f>'BMI&gt;30'!T29</f>
        <v>33.12419998853715</v>
      </c>
      <c r="G42" s="251">
        <f>'BMI&gt;30'!M29</f>
        <v>4.476243241694209E-2</v>
      </c>
    </row>
    <row r="43" spans="1:7" ht="23.25">
      <c r="A43" s="109" t="s">
        <v>17</v>
      </c>
      <c r="B43" s="256">
        <f>Smoking!T21</f>
        <v>34.554347826086961</v>
      </c>
      <c r="C43" s="257">
        <f>Smoking!M21</f>
        <v>5.6461352657004832E-2</v>
      </c>
      <c r="D43" s="254"/>
      <c r="E43" s="255"/>
      <c r="F43" s="250">
        <f>'BMI&gt;30'!T30</f>
        <v>27.39460863916856</v>
      </c>
      <c r="G43" s="251">
        <f>'BMI&gt;30'!M30</f>
        <v>4.476243241694209E-2</v>
      </c>
    </row>
    <row r="44" spans="1:7" ht="23.25">
      <c r="A44" s="109" t="s">
        <v>16</v>
      </c>
      <c r="B44" s="244">
        <f>Smoking!T22</f>
        <v>81.011423550087898</v>
      </c>
      <c r="C44" s="257">
        <f>Smoking!M22</f>
        <v>8.465143526654953E-2</v>
      </c>
      <c r="D44" s="254"/>
      <c r="E44" s="255"/>
      <c r="F44" s="250">
        <f>'BMI&gt;30'!T31</f>
        <v>25.785334098804089</v>
      </c>
      <c r="G44" s="251">
        <f>'BMI&gt;30'!M31</f>
        <v>2.6943922778269687E-2</v>
      </c>
    </row>
    <row r="45" spans="1:7" ht="23.25">
      <c r="A45" s="109" t="s">
        <v>53</v>
      </c>
      <c r="B45" s="244">
        <f>Smoking!T23</f>
        <v>15.065250379362668</v>
      </c>
      <c r="C45" s="257">
        <f>Smoking!M23</f>
        <v>5.1593323216995439E-2</v>
      </c>
      <c r="D45" s="254"/>
      <c r="E45" s="255"/>
      <c r="F45" s="250">
        <f>'BMI&gt;30'!T32</f>
        <v>35.030132357082508</v>
      </c>
      <c r="G45" s="251">
        <f>'BMI&gt;30'!M32</f>
        <v>0.11996620670233735</v>
      </c>
    </row>
    <row r="46" spans="1:7" ht="23.25">
      <c r="A46" s="109" t="s">
        <v>54</v>
      </c>
      <c r="B46" s="244">
        <f>Smoking!T24</f>
        <v>190.04434928888199</v>
      </c>
      <c r="C46" s="257">
        <f>Smoking!M24</f>
        <v>4.4196360299740001E-2</v>
      </c>
      <c r="D46" s="254"/>
      <c r="E46" s="255"/>
      <c r="F46" s="248"/>
      <c r="G46" s="249"/>
    </row>
    <row r="47" spans="1:7" ht="23.25">
      <c r="A47" s="109" t="s">
        <v>13</v>
      </c>
      <c r="B47" s="244">
        <f>Smoking!T25</f>
        <v>67.964435146443506</v>
      </c>
      <c r="C47" s="257">
        <f>Smoking!M25</f>
        <v>6.6049013747758512E-2</v>
      </c>
      <c r="D47" s="254"/>
      <c r="E47" s="255"/>
      <c r="F47" s="248"/>
      <c r="G47" s="249"/>
    </row>
    <row r="48" spans="1:7" ht="24" customHeight="1">
      <c r="A48" s="109" t="s">
        <v>107</v>
      </c>
      <c r="B48" s="244">
        <f>Smoking!T26</f>
        <v>36.591153616258218</v>
      </c>
      <c r="C48" s="257">
        <f>Smoking!M26</f>
        <v>6.6049013747758512E-2</v>
      </c>
      <c r="D48" s="254"/>
      <c r="E48" s="255"/>
      <c r="F48" s="248"/>
      <c r="G48" s="249"/>
    </row>
    <row r="49" spans="1:7" ht="23.25">
      <c r="A49" s="109" t="s">
        <v>14</v>
      </c>
      <c r="B49" s="244">
        <f>Smoking!T27</f>
        <v>49.420055792101024</v>
      </c>
      <c r="C49" s="257">
        <f>Smoking!M27</f>
        <v>8.2366759653501709E-2</v>
      </c>
      <c r="D49" s="254"/>
      <c r="E49" s="255"/>
      <c r="F49" s="248"/>
      <c r="G49" s="249"/>
    </row>
    <row r="50" spans="1:7" ht="23.25">
      <c r="A50" s="109" t="s">
        <v>18</v>
      </c>
      <c r="B50" s="244">
        <f>Smoking!T28</f>
        <v>37.112676056338024</v>
      </c>
      <c r="C50" s="257">
        <f>Smoking!M28</f>
        <v>0.11971830985915492</v>
      </c>
      <c r="D50" s="254"/>
      <c r="E50" s="255"/>
      <c r="F50" s="248"/>
      <c r="G50" s="249"/>
    </row>
    <row r="51" spans="1:7" ht="23.25">
      <c r="A51" s="108" t="s">
        <v>21</v>
      </c>
      <c r="B51" s="259">
        <f>Smoking!T29</f>
        <v>415.63706002133239</v>
      </c>
      <c r="C51" s="260">
        <f>Smoking!M29</f>
        <v>0.39396877727140511</v>
      </c>
      <c r="D51" s="261"/>
      <c r="E51" s="262"/>
      <c r="F51" s="263"/>
      <c r="G51" s="264"/>
    </row>
    <row r="52" spans="1:7" ht="23.25">
      <c r="A52" s="108" t="s">
        <v>104</v>
      </c>
      <c r="B52" s="259"/>
      <c r="C52" s="260"/>
      <c r="D52" s="261"/>
      <c r="E52" s="262"/>
      <c r="F52" s="265">
        <f>'BMI&gt;30'!T33</f>
        <v>37802.548059074397</v>
      </c>
      <c r="G52" s="266">
        <f>'BMI&gt;30'!M33</f>
        <v>9.4506370147685995E-2</v>
      </c>
    </row>
    <row r="53" spans="1:7" ht="23.25">
      <c r="A53" s="108" t="s">
        <v>24</v>
      </c>
      <c r="B53" s="259">
        <f>Smoking!T31</f>
        <v>8469.2028985507241</v>
      </c>
      <c r="C53" s="260">
        <f>Smoking!M31</f>
        <v>5.6461352657004832E-2</v>
      </c>
      <c r="D53" s="261"/>
      <c r="E53" s="262"/>
      <c r="F53" s="263"/>
      <c r="G53" s="264"/>
    </row>
    <row r="54" spans="1:7" ht="23.25">
      <c r="A54" s="108" t="s">
        <v>51</v>
      </c>
      <c r="B54" s="259">
        <f>Smoking!T30</f>
        <v>26756.047799475382</v>
      </c>
      <c r="C54" s="260">
        <f>Smoking!M30</f>
        <v>8.9186825998251271E-2</v>
      </c>
      <c r="D54" s="261"/>
      <c r="E54" s="262"/>
      <c r="F54" s="263"/>
      <c r="G54" s="264"/>
    </row>
    <row r="55" spans="1:7" ht="23.25">
      <c r="A55" s="108" t="s">
        <v>105</v>
      </c>
      <c r="B55" s="259"/>
      <c r="C55" s="260"/>
      <c r="D55" s="261"/>
      <c r="E55" s="262"/>
      <c r="F55" s="265">
        <f>'BMI&gt;30'!T34</f>
        <v>59742.978078649969</v>
      </c>
      <c r="G55" s="266">
        <f>'BMI&gt;30'!M34</f>
        <v>0.30496670790530866</v>
      </c>
    </row>
    <row r="56" spans="1:7" ht="23.25">
      <c r="A56" s="108" t="s">
        <v>41</v>
      </c>
      <c r="B56" s="259">
        <f>Smoking!T32</f>
        <v>26192.629569813544</v>
      </c>
      <c r="C56" s="260">
        <f>Smoking!M32</f>
        <v>8.2366759653501709E-2</v>
      </c>
      <c r="D56" s="261"/>
      <c r="E56" s="262"/>
      <c r="F56" s="263"/>
      <c r="G56" s="264"/>
    </row>
    <row r="57" spans="1:7" ht="23.25">
      <c r="A57" s="108" t="s">
        <v>19</v>
      </c>
      <c r="B57" s="259">
        <f>Smoking!T33</f>
        <v>23711.141678129301</v>
      </c>
      <c r="C57" s="260">
        <f>Smoking!M33</f>
        <v>0.14030261348005504</v>
      </c>
      <c r="D57" s="261"/>
      <c r="E57" s="262"/>
      <c r="F57" s="263"/>
      <c r="G57" s="264"/>
    </row>
    <row r="58" spans="1:7" ht="23.25">
      <c r="A58" s="108" t="s">
        <v>55</v>
      </c>
      <c r="B58" s="259">
        <f>Smoking!T34</f>
        <v>0.84470404984423753</v>
      </c>
      <c r="C58" s="260">
        <f>Smoking!M34</f>
        <v>2.6479750778816223E-2</v>
      </c>
      <c r="D58" s="261"/>
      <c r="E58" s="262"/>
      <c r="F58" s="263"/>
      <c r="G58" s="264"/>
    </row>
    <row r="59" spans="1:7" ht="22.5" customHeight="1" thickBot="1">
      <c r="A59" s="111" t="s">
        <v>20</v>
      </c>
      <c r="B59" s="267">
        <f>Smoking!T35</f>
        <v>0.58719806763285032</v>
      </c>
      <c r="C59" s="268">
        <f>Smoking!M35</f>
        <v>5.6461352657004832E-2</v>
      </c>
      <c r="D59" s="269"/>
      <c r="E59" s="270"/>
      <c r="F59" s="271"/>
      <c r="G59" s="272"/>
    </row>
  </sheetData>
  <sheetProtection algorithmName="SHA-512" hashValue="sNfy6hfCB0l2BkWpkIyjb2saDgNqfQbOfPZuMP4FkeBJgdJJSE5Ze1YgnMvU0dMXhr7BuGT+eMT1CsjOWlE2Mw==" saltValue="QCqZ0nAUueV1AgWKM/hBWA==" spinCount="100000" sheet="1" objects="1" scenarios="1" selectLockedCells="1"/>
  <mergeCells count="9">
    <mergeCell ref="B1:G1"/>
    <mergeCell ref="A2:G2"/>
    <mergeCell ref="D3:G4"/>
    <mergeCell ref="F6:G6"/>
    <mergeCell ref="B5:G5"/>
    <mergeCell ref="D6:E6"/>
    <mergeCell ref="B6:C6"/>
    <mergeCell ref="B3:C3"/>
    <mergeCell ref="B4:C4"/>
  </mergeCells>
  <conditionalFormatting sqref="D8:D12 D14:D16">
    <cfRule type="dataBar" priority="40">
      <dataBar>
        <cfvo type="min" val="0"/>
        <cfvo type="max" val="0"/>
        <color rgb="FF638EC6"/>
      </dataBar>
      <extLst>
        <ext xmlns:x14="http://schemas.microsoft.com/office/spreadsheetml/2009/9/main" uri="{B025F937-C7B1-47D3-B67F-A62EFF666E3E}">
          <x14:id>{480F0A10-EE99-46B0-96B9-D3EC6B0070F4}</x14:id>
        </ext>
      </extLst>
    </cfRule>
  </conditionalFormatting>
  <conditionalFormatting sqref="C16">
    <cfRule type="dataBar" priority="6">
      <dataBar>
        <cfvo type="min" val="0"/>
        <cfvo type="max" val="0"/>
        <color rgb="FF63C384"/>
      </dataBar>
    </cfRule>
  </conditionalFormatting>
  <conditionalFormatting sqref="C8:C14">
    <cfRule type="dataBar" priority="4">
      <dataBar>
        <cfvo type="min" val="0"/>
        <cfvo type="max" val="0"/>
        <color rgb="FF63C384"/>
      </dataBar>
    </cfRule>
  </conditionalFormatting>
  <conditionalFormatting sqref="C17:C59">
    <cfRule type="dataBar" priority="3">
      <dataBar>
        <cfvo type="min" val="0"/>
        <cfvo type="max" val="0"/>
        <color rgb="FF63C384"/>
      </dataBar>
    </cfRule>
  </conditionalFormatting>
  <conditionalFormatting sqref="E13:E40">
    <cfRule type="dataBar" priority="2">
      <dataBar>
        <cfvo type="min" val="0"/>
        <cfvo type="max" val="0"/>
        <color rgb="FF63C384"/>
      </dataBar>
    </cfRule>
  </conditionalFormatting>
  <conditionalFormatting sqref="G13:G55">
    <cfRule type="dataBar" priority="1">
      <dataBar>
        <cfvo type="min" val="0"/>
        <cfvo type="max" val="0"/>
        <color rgb="FF63C384"/>
      </dataBar>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480F0A10-EE99-46B0-96B9-D3EC6B0070F4}">
            <x14:dataBar minLength="0" maxLength="100" border="1" negativeBarBorderColorSameAsPositive="0">
              <x14:cfvo type="autoMin"/>
              <x14:cfvo type="autoMax"/>
              <x14:borderColor rgb="FF638EC6"/>
              <x14:negativeFillColor rgb="FFFF0000"/>
              <x14:negativeBorderColor rgb="FFFF0000"/>
              <x14:axisColor rgb="FF000000"/>
            </x14:dataBar>
          </x14:cfRule>
          <xm:sqref>D8:D12 D14:D16</xm:sqref>
        </x14:conditionalFormatting>
      </x14:conditionalFormattings>
    </ext>
  </extLst>
</worksheet>
</file>

<file path=xl/worksheets/sheet4.xml><?xml version="1.0" encoding="utf-8"?>
<worksheet xmlns="http://schemas.openxmlformats.org/spreadsheetml/2006/main" xmlns:r="http://schemas.openxmlformats.org/officeDocument/2006/relationships">
  <dimension ref="A1:AX57"/>
  <sheetViews>
    <sheetView zoomScale="80" zoomScaleNormal="80" workbookViewId="0">
      <selection activeCell="AA6" sqref="AA6"/>
    </sheetView>
  </sheetViews>
  <sheetFormatPr defaultRowHeight="18.75"/>
  <cols>
    <col min="1" max="1" width="37.28515625" style="1" customWidth="1"/>
    <col min="2" max="2" width="25.42578125" style="1" customWidth="1"/>
    <col min="3" max="3" width="1.42578125" style="1" customWidth="1"/>
    <col min="4" max="4" width="8.5703125" style="6" customWidth="1"/>
    <col min="5" max="5" width="1.42578125" style="1" customWidth="1"/>
    <col min="6" max="6" width="6.42578125" style="11" bestFit="1" customWidth="1"/>
    <col min="7" max="7" width="1.5703125" style="1" bestFit="1" customWidth="1"/>
    <col min="8" max="8" width="6.42578125" style="10" bestFit="1" customWidth="1"/>
    <col min="9" max="9" width="2.7109375" style="1" customWidth="1"/>
    <col min="10" max="10" width="3" style="1" customWidth="1"/>
    <col min="11" max="11" width="18.7109375" style="9" customWidth="1"/>
    <col min="12" max="12" width="5" style="1" customWidth="1"/>
    <col min="13" max="13" width="16.28515625" style="7" customWidth="1"/>
    <col min="14" max="14" width="1.7109375" style="7" bestFit="1" customWidth="1"/>
    <col min="15" max="15" width="8" style="7" customWidth="1"/>
    <col min="16" max="16" width="1.140625" style="7" customWidth="1"/>
    <col min="17" max="17" width="8.28515625" style="7" customWidth="1"/>
    <col min="18" max="18" width="1.7109375" style="7" bestFit="1" customWidth="1"/>
    <col min="19" max="19" width="1.85546875" style="7" customWidth="1"/>
    <col min="20" max="20" width="17.85546875" style="2" customWidth="1"/>
    <col min="21" max="21" width="1.5703125" style="42" customWidth="1"/>
    <col min="22" max="22" width="10.5703125" style="42" customWidth="1"/>
    <col min="23" max="23" width="1.7109375" style="2" bestFit="1" customWidth="1"/>
    <col min="24" max="24" width="10.140625" style="40" customWidth="1"/>
    <col min="25" max="25" width="3.7109375" style="40" customWidth="1"/>
    <col min="26" max="26" width="3.42578125" style="40" customWidth="1"/>
    <col min="27" max="27" width="30.140625" style="1" customWidth="1"/>
    <col min="28" max="28" width="28.85546875" style="1" customWidth="1"/>
    <col min="29" max="16384" width="9.140625" style="1"/>
  </cols>
  <sheetData>
    <row r="1" spans="1:28" ht="70.5" customHeight="1">
      <c r="A1" s="497" t="s">
        <v>232</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row>
    <row r="2" spans="1:28" ht="9.75" customHeight="1">
      <c r="A2" s="284"/>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row>
    <row r="3" spans="1:28" ht="21.75" customHeight="1">
      <c r="A3" s="293" t="s">
        <v>26</v>
      </c>
      <c r="B3" s="292" t="str">
        <f>'data entry DASHBOARD'!B4</f>
        <v>Republic of Loa</v>
      </c>
      <c r="C3" s="43"/>
      <c r="D3" s="495" t="s">
        <v>2</v>
      </c>
      <c r="E3" s="496"/>
      <c r="F3" s="496"/>
      <c r="G3" s="496"/>
      <c r="H3" s="496"/>
      <c r="I3" s="496"/>
      <c r="J3" s="496"/>
      <c r="K3" s="496"/>
      <c r="L3" s="496"/>
      <c r="M3" s="496"/>
      <c r="N3" s="496"/>
      <c r="O3" s="496"/>
      <c r="P3" s="496"/>
      <c r="Q3" s="496"/>
      <c r="R3" s="496"/>
      <c r="S3" s="496"/>
      <c r="T3" s="496"/>
      <c r="U3" s="496"/>
      <c r="V3" s="496"/>
      <c r="W3" s="496"/>
      <c r="X3" s="496"/>
      <c r="Y3" s="496"/>
      <c r="Z3" s="288"/>
      <c r="AA3" s="493" t="s">
        <v>215</v>
      </c>
      <c r="AB3" s="494"/>
    </row>
    <row r="4" spans="1:28" s="3" customFormat="1" ht="22.5" customHeight="1">
      <c r="A4" s="293" t="s">
        <v>27</v>
      </c>
      <c r="B4" s="292">
        <f>'data entry DASHBOARD'!B5</f>
        <v>1000000</v>
      </c>
      <c r="D4" s="496"/>
      <c r="E4" s="496"/>
      <c r="F4" s="496"/>
      <c r="G4" s="496"/>
      <c r="H4" s="496"/>
      <c r="I4" s="496"/>
      <c r="J4" s="496"/>
      <c r="K4" s="496"/>
      <c r="L4" s="496"/>
      <c r="M4" s="496"/>
      <c r="N4" s="496"/>
      <c r="O4" s="496"/>
      <c r="P4" s="496"/>
      <c r="Q4" s="496"/>
      <c r="R4" s="496"/>
      <c r="S4" s="496"/>
      <c r="T4" s="496"/>
      <c r="U4" s="496"/>
      <c r="V4" s="496"/>
      <c r="W4" s="496"/>
      <c r="X4" s="496"/>
      <c r="Y4" s="496"/>
      <c r="Z4" s="288"/>
      <c r="AA4" s="504" t="s">
        <v>239</v>
      </c>
      <c r="AB4" s="504" t="s">
        <v>220</v>
      </c>
    </row>
    <row r="5" spans="1:28" s="3" customFormat="1" ht="27" customHeight="1">
      <c r="A5" s="294"/>
      <c r="C5" s="2"/>
      <c r="D5" s="496"/>
      <c r="E5" s="496"/>
      <c r="F5" s="496"/>
      <c r="G5" s="496"/>
      <c r="H5" s="496"/>
      <c r="I5" s="496"/>
      <c r="J5" s="496"/>
      <c r="K5" s="496"/>
      <c r="L5" s="496"/>
      <c r="M5" s="496"/>
      <c r="N5" s="496"/>
      <c r="O5" s="496"/>
      <c r="P5" s="496"/>
      <c r="Q5" s="496"/>
      <c r="R5" s="496"/>
      <c r="S5" s="496"/>
      <c r="T5" s="496"/>
      <c r="U5" s="496"/>
      <c r="V5" s="496"/>
      <c r="W5" s="496"/>
      <c r="X5" s="496"/>
      <c r="Y5" s="496"/>
      <c r="Z5" s="288"/>
      <c r="AA5" s="505"/>
      <c r="AB5" s="505"/>
    </row>
    <row r="6" spans="1:28" ht="30" customHeight="1">
      <c r="A6" s="295" t="s">
        <v>1</v>
      </c>
      <c r="B6" s="310">
        <f>'data entry DASHBOARD'!G8</f>
        <v>0.27200000000000002</v>
      </c>
      <c r="C6" s="5"/>
      <c r="D6" s="496"/>
      <c r="E6" s="496"/>
      <c r="F6" s="496"/>
      <c r="G6" s="496"/>
      <c r="H6" s="496"/>
      <c r="I6" s="496"/>
      <c r="J6" s="496"/>
      <c r="K6" s="496"/>
      <c r="L6" s="496"/>
      <c r="M6" s="496"/>
      <c r="N6" s="496"/>
      <c r="O6" s="496"/>
      <c r="P6" s="496"/>
      <c r="Q6" s="496"/>
      <c r="R6" s="496"/>
      <c r="S6" s="496"/>
      <c r="T6" s="496"/>
      <c r="U6" s="496"/>
      <c r="V6" s="496"/>
      <c r="W6" s="496"/>
      <c r="X6" s="496"/>
      <c r="Y6" s="496"/>
      <c r="Z6" s="288"/>
      <c r="AA6" s="339">
        <v>0.3</v>
      </c>
      <c r="AB6" s="309">
        <f>B6*(1-AA6)</f>
        <v>0.19040000000000001</v>
      </c>
    </row>
    <row r="7" spans="1:28" ht="21">
      <c r="A7" s="8"/>
      <c r="B7" s="286"/>
      <c r="C7" s="5"/>
      <c r="D7" s="489"/>
      <c r="E7" s="490"/>
      <c r="F7" s="490"/>
      <c r="G7" s="490"/>
      <c r="H7" s="490"/>
      <c r="I7" s="490"/>
      <c r="K7" s="491" t="s">
        <v>217</v>
      </c>
      <c r="L7" s="491"/>
      <c r="M7" s="491"/>
      <c r="N7" s="491"/>
      <c r="O7" s="491"/>
      <c r="P7" s="491"/>
      <c r="Q7" s="491"/>
      <c r="R7" s="491"/>
      <c r="S7" s="491"/>
      <c r="T7" s="491"/>
      <c r="U7" s="491"/>
      <c r="V7" s="491"/>
      <c r="W7" s="491"/>
      <c r="X7" s="491"/>
      <c r="Y7" s="491"/>
      <c r="Z7" s="287"/>
      <c r="AA7" s="184"/>
      <c r="AB7" s="183"/>
    </row>
    <row r="8" spans="1:28" ht="64.5" customHeight="1">
      <c r="A8" s="27" t="str">
        <f>B3</f>
        <v>Republic of Loa</v>
      </c>
      <c r="B8" s="25" t="s">
        <v>240</v>
      </c>
      <c r="C8" s="21"/>
      <c r="D8" s="486" t="s">
        <v>230</v>
      </c>
      <c r="E8" s="486"/>
      <c r="F8" s="486"/>
      <c r="G8" s="486"/>
      <c r="H8" s="486"/>
      <c r="I8" s="486"/>
      <c r="J8" s="19"/>
      <c r="K8" s="330" t="s">
        <v>233</v>
      </c>
      <c r="L8" s="22"/>
      <c r="M8" s="487" t="s">
        <v>219</v>
      </c>
      <c r="N8" s="487"/>
      <c r="O8" s="487"/>
      <c r="P8" s="487"/>
      <c r="Q8" s="487"/>
      <c r="R8" s="487"/>
      <c r="S8" s="17"/>
      <c r="T8" s="488" t="s">
        <v>218</v>
      </c>
      <c r="U8" s="488"/>
      <c r="V8" s="488"/>
      <c r="W8" s="488"/>
      <c r="X8" s="488"/>
      <c r="Y8" s="488"/>
      <c r="Z8" s="296"/>
      <c r="AA8" s="297" t="s">
        <v>238</v>
      </c>
      <c r="AB8" s="298" t="s">
        <v>216</v>
      </c>
    </row>
    <row r="9" spans="1:28" s="18" customFormat="1" ht="26.25">
      <c r="A9" s="67" t="s">
        <v>57</v>
      </c>
      <c r="B9" s="2">
        <f>'data entry DASHBOARD'!B8</f>
        <v>1000</v>
      </c>
      <c r="C9" s="65"/>
      <c r="D9" s="279">
        <v>1.6</v>
      </c>
      <c r="E9" s="150" t="s">
        <v>3</v>
      </c>
      <c r="F9" s="185">
        <v>1.34</v>
      </c>
      <c r="G9" s="113" t="s">
        <v>4</v>
      </c>
      <c r="H9" s="186">
        <v>1.91</v>
      </c>
      <c r="I9" s="117" t="s">
        <v>5</v>
      </c>
      <c r="J9" s="66"/>
      <c r="K9" s="48">
        <f t="shared" ref="K9:K35" si="0">B9*B$4/10000</f>
        <v>100000</v>
      </c>
      <c r="L9" s="112"/>
      <c r="M9" s="50">
        <f t="shared" ref="M9" si="1">(B$6*(D9-1))/((1+B$6*(D9-1)))</f>
        <v>0.14030261348005504</v>
      </c>
      <c r="N9" s="51" t="s">
        <v>3</v>
      </c>
      <c r="O9" s="51">
        <f t="shared" ref="O9" si="2">(B$6*(F9-1))/((1+B$6*(F9-1)))</f>
        <v>8.465143526654953E-2</v>
      </c>
      <c r="P9" s="51" t="s">
        <v>4</v>
      </c>
      <c r="Q9" s="51">
        <f t="shared" ref="Q9" si="3">(B$6*(H9-1))/((1+B$6*(H9-1)))</f>
        <v>0.19840964473515454</v>
      </c>
      <c r="R9" s="51" t="s">
        <v>5</v>
      </c>
      <c r="S9" s="187"/>
      <c r="T9" s="53">
        <f t="shared" ref="T9:T34" si="4">M9*$K9</f>
        <v>14030.261348005504</v>
      </c>
      <c r="U9" s="54" t="s">
        <v>3</v>
      </c>
      <c r="V9" s="56">
        <f t="shared" ref="V9" si="5">O9*$K9</f>
        <v>8465.1435266549524</v>
      </c>
      <c r="W9" s="48" t="s">
        <v>4</v>
      </c>
      <c r="X9" s="55">
        <f t="shared" ref="X9" si="6">Q9*$K9</f>
        <v>19840.964473515454</v>
      </c>
      <c r="Y9" s="57" t="s">
        <v>5</v>
      </c>
      <c r="Z9" s="57"/>
      <c r="AA9" s="299">
        <f>T9-AB9</f>
        <v>10252.728317059162</v>
      </c>
      <c r="AB9" s="300">
        <f t="shared" ref="AB9:AB35" si="7">T9-K9*((B$6*(1-AA$6)*(D9-1))/((1+(B$6*(1-AA$6)*(D9-1)))))</f>
        <v>3777.5330309463425</v>
      </c>
    </row>
    <row r="10" spans="1:28" ht="26.25">
      <c r="A10" s="68" t="s">
        <v>6</v>
      </c>
      <c r="B10" s="9">
        <f>'data entry DASHBOARD'!B9</f>
        <v>197</v>
      </c>
      <c r="C10" s="9"/>
      <c r="D10" s="280">
        <v>1.77</v>
      </c>
      <c r="E10" s="150" t="s">
        <v>3</v>
      </c>
      <c r="F10" s="115">
        <v>1.31</v>
      </c>
      <c r="G10" s="113" t="s">
        <v>4</v>
      </c>
      <c r="H10" s="116">
        <v>2.2200000000000002</v>
      </c>
      <c r="I10" s="117" t="s">
        <v>5</v>
      </c>
      <c r="J10" s="4"/>
      <c r="K10" s="48">
        <f t="shared" si="0"/>
        <v>19700</v>
      </c>
      <c r="L10" s="49"/>
      <c r="M10" s="50">
        <f t="shared" ref="M10:M34" si="8">(B$6*(D10-1))/((1+B$6*(D10-1)))</f>
        <v>0.17317105437227145</v>
      </c>
      <c r="N10" s="51" t="s">
        <v>3</v>
      </c>
      <c r="O10" s="51">
        <f t="shared" ref="O10:O33" si="9">(B$6*(F10-1))/((1+B$6*(F10-1)))</f>
        <v>7.7763021986129582E-2</v>
      </c>
      <c r="P10" s="51" t="s">
        <v>4</v>
      </c>
      <c r="Q10" s="51">
        <f t="shared" ref="Q10:Q33" si="10">(B$6*(H10-1))/((1+B$6*(H10-1)))</f>
        <v>0.24915905814512257</v>
      </c>
      <c r="R10" s="51" t="s">
        <v>5</v>
      </c>
      <c r="S10" s="52"/>
      <c r="T10" s="53">
        <f t="shared" si="4"/>
        <v>3411.4697711337476</v>
      </c>
      <c r="U10" s="54" t="s">
        <v>3</v>
      </c>
      <c r="V10" s="56">
        <f t="shared" ref="V10:V31" si="11">O10*$K10</f>
        <v>1531.9315331267528</v>
      </c>
      <c r="W10" s="48" t="s">
        <v>4</v>
      </c>
      <c r="X10" s="55">
        <f t="shared" ref="X10:X31" si="12">Q10*$K10</f>
        <v>4908.4334454589143</v>
      </c>
      <c r="Y10" s="57" t="s">
        <v>5</v>
      </c>
      <c r="Z10" s="57"/>
      <c r="AA10" s="299">
        <f t="shared" ref="AA10:AA35" si="13">T10-AB10</f>
        <v>2518.8884082441432</v>
      </c>
      <c r="AB10" s="300">
        <f t="shared" si="7"/>
        <v>892.58136288960441</v>
      </c>
    </row>
    <row r="11" spans="1:28" ht="26.25">
      <c r="A11" s="68" t="s">
        <v>7</v>
      </c>
      <c r="B11" s="149">
        <f>'data entry DASHBOARD'!B10</f>
        <v>46</v>
      </c>
      <c r="C11" s="9"/>
      <c r="D11" s="280">
        <v>1.58</v>
      </c>
      <c r="E11" s="150" t="s">
        <v>3</v>
      </c>
      <c r="F11" s="115">
        <v>1.04</v>
      </c>
      <c r="G11" s="113" t="s">
        <v>4</v>
      </c>
      <c r="H11" s="116">
        <v>2.12</v>
      </c>
      <c r="I11" s="117" t="s">
        <v>5</v>
      </c>
      <c r="J11" s="4"/>
      <c r="K11" s="48">
        <f t="shared" si="0"/>
        <v>4600</v>
      </c>
      <c r="L11" s="49"/>
      <c r="M11" s="50">
        <f t="shared" si="8"/>
        <v>0.13626312880044225</v>
      </c>
      <c r="N11" s="51" t="s">
        <v>3</v>
      </c>
      <c r="O11" s="51">
        <f t="shared" si="9"/>
        <v>1.0762899651788551E-2</v>
      </c>
      <c r="P11" s="51" t="s">
        <v>4</v>
      </c>
      <c r="Q11" s="51">
        <f t="shared" si="10"/>
        <v>0.23350502820701502</v>
      </c>
      <c r="R11" s="51" t="s">
        <v>5</v>
      </c>
      <c r="S11" s="52"/>
      <c r="T11" s="53">
        <f t="shared" si="4"/>
        <v>626.81039248203433</v>
      </c>
      <c r="U11" s="54" t="s">
        <v>3</v>
      </c>
      <c r="V11" s="56">
        <f t="shared" si="11"/>
        <v>49.509338398227335</v>
      </c>
      <c r="W11" s="48" t="s">
        <v>4</v>
      </c>
      <c r="X11" s="55">
        <f t="shared" si="12"/>
        <v>1074.1231297522691</v>
      </c>
      <c r="Y11" s="57" t="s">
        <v>5</v>
      </c>
      <c r="Z11" s="57"/>
      <c r="AA11" s="299">
        <f t="shared" si="13"/>
        <v>457.46808449324232</v>
      </c>
      <c r="AB11" s="300">
        <f t="shared" si="7"/>
        <v>169.34230798879202</v>
      </c>
    </row>
    <row r="12" spans="1:28" ht="26.25">
      <c r="A12" s="68" t="s">
        <v>38</v>
      </c>
      <c r="B12" s="149">
        <f>'data entry DASHBOARD'!B11</f>
        <v>60</v>
      </c>
      <c r="C12" s="9"/>
      <c r="D12" s="280">
        <v>1.9</v>
      </c>
      <c r="E12" s="150" t="s">
        <v>3</v>
      </c>
      <c r="F12" s="115">
        <v>1.8</v>
      </c>
      <c r="G12" s="113" t="s">
        <v>4</v>
      </c>
      <c r="H12" s="116">
        <v>2</v>
      </c>
      <c r="I12" s="117" t="s">
        <v>5</v>
      </c>
      <c r="J12" s="4"/>
      <c r="K12" s="48">
        <f t="shared" si="0"/>
        <v>6000</v>
      </c>
      <c r="L12" s="49"/>
      <c r="M12" s="50">
        <f t="shared" si="8"/>
        <v>0.19665809768637532</v>
      </c>
      <c r="N12" s="51" t="s">
        <v>3</v>
      </c>
      <c r="O12" s="51">
        <f t="shared" si="9"/>
        <v>0.17871222076215507</v>
      </c>
      <c r="P12" s="51" t="s">
        <v>4</v>
      </c>
      <c r="Q12" s="51">
        <f t="shared" si="10"/>
        <v>0.21383647798742139</v>
      </c>
      <c r="R12" s="51" t="s">
        <v>5</v>
      </c>
      <c r="S12" s="52"/>
      <c r="T12" s="53">
        <f t="shared" si="4"/>
        <v>1179.948586118252</v>
      </c>
      <c r="U12" s="54" t="s">
        <v>3</v>
      </c>
      <c r="V12" s="56">
        <f t="shared" si="11"/>
        <v>1072.2733245729305</v>
      </c>
      <c r="W12" s="48" t="s">
        <v>4</v>
      </c>
      <c r="X12" s="55">
        <f t="shared" si="12"/>
        <v>1283.0188679245284</v>
      </c>
      <c r="Y12" s="57" t="s">
        <v>5</v>
      </c>
      <c r="Z12" s="57"/>
      <c r="AA12" s="299">
        <f t="shared" si="13"/>
        <v>877.74894140144772</v>
      </c>
      <c r="AB12" s="300">
        <f t="shared" si="7"/>
        <v>302.1996447168043</v>
      </c>
    </row>
    <row r="13" spans="1:28" ht="26.25">
      <c r="A13" s="68" t="s">
        <v>42</v>
      </c>
      <c r="B13" s="89">
        <f>'data entry DASHBOARD'!B16</f>
        <v>1300</v>
      </c>
      <c r="C13" s="9"/>
      <c r="D13" s="280">
        <v>1.23</v>
      </c>
      <c r="E13" s="150" t="s">
        <v>3</v>
      </c>
      <c r="F13" s="115">
        <v>1.1599999999999999</v>
      </c>
      <c r="G13" s="113" t="s">
        <v>4</v>
      </c>
      <c r="H13" s="116">
        <v>1.3</v>
      </c>
      <c r="I13" s="117" t="s">
        <v>5</v>
      </c>
      <c r="J13" s="4"/>
      <c r="K13" s="48">
        <f t="shared" si="0"/>
        <v>130000</v>
      </c>
      <c r="L13" s="49"/>
      <c r="M13" s="50">
        <f t="shared" si="8"/>
        <v>5.8876675199518155E-2</v>
      </c>
      <c r="N13" s="51" t="s">
        <v>3</v>
      </c>
      <c r="O13" s="51">
        <f t="shared" si="9"/>
        <v>4.1704998466727983E-2</v>
      </c>
      <c r="P13" s="51" t="s">
        <v>4</v>
      </c>
      <c r="Q13" s="51">
        <f t="shared" si="10"/>
        <v>7.5443786982248531E-2</v>
      </c>
      <c r="R13" s="51" t="s">
        <v>5</v>
      </c>
      <c r="S13" s="52"/>
      <c r="T13" s="53">
        <f t="shared" ref="T13" si="14">M13*$K13</f>
        <v>7653.9677759373599</v>
      </c>
      <c r="U13" s="54" t="s">
        <v>3</v>
      </c>
      <c r="V13" s="56">
        <f t="shared" ref="V13" si="15">O13*$K13</f>
        <v>5421.6498006746378</v>
      </c>
      <c r="W13" s="48" t="s">
        <v>4</v>
      </c>
      <c r="X13" s="55">
        <f t="shared" ref="X13" si="16">Q13*$K13</f>
        <v>9807.6923076923085</v>
      </c>
      <c r="Y13" s="57" t="s">
        <v>5</v>
      </c>
      <c r="Z13" s="57"/>
      <c r="AA13" s="299">
        <f t="shared" si="13"/>
        <v>5454.113463218725</v>
      </c>
      <c r="AB13" s="300">
        <f t="shared" si="7"/>
        <v>2199.8543127186349</v>
      </c>
    </row>
    <row r="14" spans="1:28" ht="26.25">
      <c r="A14" s="151" t="s">
        <v>9</v>
      </c>
      <c r="B14" s="93">
        <f>'data entry DASHBOARD'!B17</f>
        <v>31</v>
      </c>
      <c r="C14" s="93"/>
      <c r="D14" s="281">
        <v>1.47</v>
      </c>
      <c r="E14" s="127" t="s">
        <v>3</v>
      </c>
      <c r="F14" s="128">
        <v>1.37</v>
      </c>
      <c r="G14" s="126" t="s">
        <v>4</v>
      </c>
      <c r="H14" s="129">
        <v>1.57</v>
      </c>
      <c r="I14" s="130" t="s">
        <v>5</v>
      </c>
      <c r="J14" s="118"/>
      <c r="K14" s="119">
        <f t="shared" si="0"/>
        <v>3100</v>
      </c>
      <c r="L14" s="120"/>
      <c r="M14" s="121">
        <f t="shared" si="8"/>
        <v>0.11334941126400909</v>
      </c>
      <c r="N14" s="122" t="s">
        <v>3</v>
      </c>
      <c r="O14" s="122">
        <f t="shared" si="9"/>
        <v>9.1437708969326958E-2</v>
      </c>
      <c r="P14" s="122" t="s">
        <v>4</v>
      </c>
      <c r="Q14" s="122">
        <f t="shared" si="10"/>
        <v>0.1342291176063167</v>
      </c>
      <c r="R14" s="122" t="s">
        <v>5</v>
      </c>
      <c r="S14" s="123"/>
      <c r="T14" s="124">
        <f t="shared" si="4"/>
        <v>351.38317491842815</v>
      </c>
      <c r="U14" s="188" t="s">
        <v>3</v>
      </c>
      <c r="V14" s="189">
        <f t="shared" si="11"/>
        <v>283.45689780491358</v>
      </c>
      <c r="W14" s="119" t="s">
        <v>4</v>
      </c>
      <c r="X14" s="190">
        <f t="shared" si="12"/>
        <v>416.11026457958178</v>
      </c>
      <c r="Y14" s="191" t="s">
        <v>5</v>
      </c>
      <c r="Z14" s="57"/>
      <c r="AA14" s="301">
        <f t="shared" si="13"/>
        <v>254.62676045995914</v>
      </c>
      <c r="AB14" s="302">
        <f t="shared" si="7"/>
        <v>96.75641445846901</v>
      </c>
    </row>
    <row r="15" spans="1:28" ht="26.25">
      <c r="A15" s="151" t="s">
        <v>10</v>
      </c>
      <c r="B15" s="88">
        <f>'data entry DASHBOARD'!B20</f>
        <v>860</v>
      </c>
      <c r="C15" s="93"/>
      <c r="D15" s="281">
        <v>1.27</v>
      </c>
      <c r="E15" s="127" t="s">
        <v>3</v>
      </c>
      <c r="F15" s="128">
        <v>1.21</v>
      </c>
      <c r="G15" s="126" t="s">
        <v>4</v>
      </c>
      <c r="H15" s="129">
        <v>1.33</v>
      </c>
      <c r="I15" s="130" t="s">
        <v>5</v>
      </c>
      <c r="J15" s="118"/>
      <c r="K15" s="119">
        <f t="shared" si="0"/>
        <v>86000</v>
      </c>
      <c r="L15" s="120"/>
      <c r="M15" s="121">
        <f t="shared" si="8"/>
        <v>6.8415561186465954E-2</v>
      </c>
      <c r="N15" s="122" t="s">
        <v>3</v>
      </c>
      <c r="O15" s="122">
        <f t="shared" si="9"/>
        <v>5.4033600726502186E-2</v>
      </c>
      <c r="P15" s="122" t="s">
        <v>4</v>
      </c>
      <c r="Q15" s="122">
        <f t="shared" si="10"/>
        <v>8.2366759653501709E-2</v>
      </c>
      <c r="R15" s="122" t="s">
        <v>5</v>
      </c>
      <c r="S15" s="123"/>
      <c r="T15" s="124">
        <f t="shared" si="4"/>
        <v>5883.7382620360722</v>
      </c>
      <c r="U15" s="188" t="s">
        <v>3</v>
      </c>
      <c r="V15" s="189">
        <f t="shared" si="11"/>
        <v>4646.8896624791878</v>
      </c>
      <c r="W15" s="119" t="s">
        <v>4</v>
      </c>
      <c r="X15" s="190">
        <f t="shared" si="12"/>
        <v>7083.5413302011466</v>
      </c>
      <c r="Y15" s="191" t="s">
        <v>5</v>
      </c>
      <c r="Z15" s="57"/>
      <c r="AA15" s="301">
        <f t="shared" si="13"/>
        <v>4204.9214006361008</v>
      </c>
      <c r="AB15" s="302">
        <f t="shared" si="7"/>
        <v>1678.8168613999715</v>
      </c>
    </row>
    <row r="16" spans="1:28" ht="26.25">
      <c r="A16" s="69" t="s">
        <v>15</v>
      </c>
      <c r="B16" s="95">
        <f>'data entry DASHBOARD'!B30</f>
        <v>3.71</v>
      </c>
      <c r="C16" s="95"/>
      <c r="D16" s="282">
        <v>1.25</v>
      </c>
      <c r="E16" s="141" t="s">
        <v>3</v>
      </c>
      <c r="F16" s="142">
        <v>1.1100000000000001</v>
      </c>
      <c r="G16" s="140" t="s">
        <v>4</v>
      </c>
      <c r="H16" s="144">
        <v>1.4</v>
      </c>
      <c r="I16" s="145" t="s">
        <v>5</v>
      </c>
      <c r="J16" s="132"/>
      <c r="K16" s="133">
        <f t="shared" si="0"/>
        <v>371</v>
      </c>
      <c r="L16" s="134"/>
      <c r="M16" s="135">
        <f t="shared" ref="M16:M25" si="17">(B$6*(D16-1))/((1+B$6*(D16-1)))</f>
        <v>6.3670411985018729E-2</v>
      </c>
      <c r="N16" s="136" t="s">
        <v>3</v>
      </c>
      <c r="O16" s="136">
        <f t="shared" ref="O16:O25" si="18">(B$6*(F16-1))/((1+B$6*(F16-1)))</f>
        <v>2.905080006214078E-2</v>
      </c>
      <c r="P16" s="136" t="s">
        <v>4</v>
      </c>
      <c r="Q16" s="136">
        <f t="shared" ref="Q16:Q25" si="19">(B$6*(H16-1))/((1+B$6*(H16-1)))</f>
        <v>9.81240981240981E-2</v>
      </c>
      <c r="R16" s="136" t="s">
        <v>5</v>
      </c>
      <c r="S16" s="137"/>
      <c r="T16" s="138">
        <f>M16*$K16</f>
        <v>23.621722846441948</v>
      </c>
      <c r="U16" s="156" t="s">
        <v>3</v>
      </c>
      <c r="V16" s="157">
        <f>O16*$K16</f>
        <v>10.777846823054229</v>
      </c>
      <c r="W16" s="133" t="s">
        <v>4</v>
      </c>
      <c r="X16" s="158">
        <f>Q16*$K16</f>
        <v>36.404040404040394</v>
      </c>
      <c r="Y16" s="159" t="s">
        <v>5</v>
      </c>
      <c r="Z16" s="57"/>
      <c r="AA16" s="303">
        <f t="shared" si="13"/>
        <v>16.857197403589158</v>
      </c>
      <c r="AB16" s="304">
        <f t="shared" si="7"/>
        <v>6.7645254428527899</v>
      </c>
    </row>
    <row r="17" spans="1:28" ht="26.25">
      <c r="A17" s="69" t="s">
        <v>61</v>
      </c>
      <c r="B17" s="95">
        <f>'data entry DASHBOARD'!B31</f>
        <v>124.2</v>
      </c>
      <c r="C17" s="95"/>
      <c r="D17" s="282">
        <v>1.1100000000000001</v>
      </c>
      <c r="E17" s="141" t="s">
        <v>3</v>
      </c>
      <c r="F17" s="142">
        <v>1.02</v>
      </c>
      <c r="G17" s="140" t="s">
        <v>4</v>
      </c>
      <c r="H17" s="144">
        <v>1.21</v>
      </c>
      <c r="I17" s="145" t="s">
        <v>5</v>
      </c>
      <c r="J17" s="132"/>
      <c r="K17" s="133">
        <f t="shared" si="0"/>
        <v>12420</v>
      </c>
      <c r="L17" s="134"/>
      <c r="M17" s="135">
        <f t="shared" si="17"/>
        <v>2.905080006214078E-2</v>
      </c>
      <c r="N17" s="136" t="s">
        <v>3</v>
      </c>
      <c r="O17" s="136">
        <f t="shared" si="18"/>
        <v>5.4105665181413166E-3</v>
      </c>
      <c r="P17" s="136" t="s">
        <v>4</v>
      </c>
      <c r="Q17" s="136">
        <f t="shared" si="19"/>
        <v>5.4033600726502186E-2</v>
      </c>
      <c r="R17" s="136" t="s">
        <v>5</v>
      </c>
      <c r="S17" s="137"/>
      <c r="T17" s="138">
        <f>M17*$K17</f>
        <v>360.81093677178848</v>
      </c>
      <c r="U17" s="156" t="s">
        <v>3</v>
      </c>
      <c r="V17" s="157">
        <f>O17*$K17</f>
        <v>67.199236155315148</v>
      </c>
      <c r="W17" s="133" t="s">
        <v>4</v>
      </c>
      <c r="X17" s="158">
        <f>Q17*$K17</f>
        <v>671.09732102315718</v>
      </c>
      <c r="Y17" s="159" t="s">
        <v>5</v>
      </c>
      <c r="Z17" s="57"/>
      <c r="AA17" s="303">
        <f t="shared" si="13"/>
        <v>254.78819602250493</v>
      </c>
      <c r="AB17" s="304">
        <f t="shared" si="7"/>
        <v>106.02274074928354</v>
      </c>
    </row>
    <row r="18" spans="1:28" ht="26.25">
      <c r="A18" s="69" t="s">
        <v>59</v>
      </c>
      <c r="B18" s="95">
        <f>'data entry DASHBOARD'!B34</f>
        <v>16.5</v>
      </c>
      <c r="C18" s="95"/>
      <c r="D18" s="282">
        <v>1.34</v>
      </c>
      <c r="E18" s="141" t="s">
        <v>3</v>
      </c>
      <c r="F18" s="142">
        <v>1.02</v>
      </c>
      <c r="G18" s="140"/>
      <c r="H18" s="144">
        <v>1.75</v>
      </c>
      <c r="I18" s="145" t="s">
        <v>5</v>
      </c>
      <c r="J18" s="132"/>
      <c r="K18" s="133">
        <f t="shared" si="0"/>
        <v>1650</v>
      </c>
      <c r="L18" s="134"/>
      <c r="M18" s="135">
        <f t="shared" si="17"/>
        <v>8.465143526654953E-2</v>
      </c>
      <c r="N18" s="136" t="s">
        <v>3</v>
      </c>
      <c r="O18" s="136">
        <f t="shared" si="18"/>
        <v>5.4105665181413166E-3</v>
      </c>
      <c r="P18" s="136" t="s">
        <v>4</v>
      </c>
      <c r="Q18" s="136">
        <f t="shared" si="19"/>
        <v>0.16943521594684388</v>
      </c>
      <c r="R18" s="136" t="s">
        <v>5</v>
      </c>
      <c r="S18" s="137"/>
      <c r="T18" s="138">
        <f t="shared" ref="T18:T20" si="20">M18*$K18</f>
        <v>139.67486818980672</v>
      </c>
      <c r="U18" s="156" t="s">
        <v>3</v>
      </c>
      <c r="V18" s="157">
        <f t="shared" ref="V18:V20" si="21">O18*$K18</f>
        <v>8.9274347549331718</v>
      </c>
      <c r="W18" s="133" t="s">
        <v>4</v>
      </c>
      <c r="X18" s="158">
        <f t="shared" ref="X18:X20" si="22">Q18*$K18</f>
        <v>279.5681063122924</v>
      </c>
      <c r="Y18" s="159" t="s">
        <v>5</v>
      </c>
      <c r="Z18" s="57"/>
      <c r="AA18" s="303">
        <f t="shared" si="13"/>
        <v>100.32007934361198</v>
      </c>
      <c r="AB18" s="304">
        <f t="shared" si="7"/>
        <v>39.354788846194737</v>
      </c>
    </row>
    <row r="19" spans="1:28" ht="26.25">
      <c r="A19" s="69" t="s">
        <v>64</v>
      </c>
      <c r="B19" s="95">
        <f>'data entry DASHBOARD'!B35</f>
        <v>9.4</v>
      </c>
      <c r="C19" s="95"/>
      <c r="D19" s="282">
        <v>1.35</v>
      </c>
      <c r="E19" s="141" t="s">
        <v>3</v>
      </c>
      <c r="F19" s="142">
        <v>1.01</v>
      </c>
      <c r="G19" s="140"/>
      <c r="H19" s="144">
        <v>1.81</v>
      </c>
      <c r="I19" s="145" t="s">
        <v>5</v>
      </c>
      <c r="J19" s="132"/>
      <c r="K19" s="133">
        <f t="shared" si="0"/>
        <v>940</v>
      </c>
      <c r="L19" s="134"/>
      <c r="M19" s="135">
        <f t="shared" si="17"/>
        <v>8.6924762600438313E-2</v>
      </c>
      <c r="N19" s="136" t="s">
        <v>3</v>
      </c>
      <c r="O19" s="136">
        <f t="shared" si="18"/>
        <v>2.712621669060159E-3</v>
      </c>
      <c r="P19" s="136" t="s">
        <v>4</v>
      </c>
      <c r="Q19" s="136">
        <f t="shared" si="19"/>
        <v>0.18054280844368692</v>
      </c>
      <c r="R19" s="136" t="s">
        <v>5</v>
      </c>
      <c r="S19" s="137"/>
      <c r="T19" s="138">
        <f t="shared" si="20"/>
        <v>81.709276844412017</v>
      </c>
      <c r="U19" s="156" t="s">
        <v>3</v>
      </c>
      <c r="V19" s="157">
        <f t="shared" si="21"/>
        <v>2.5498643689165492</v>
      </c>
      <c r="W19" s="133" t="s">
        <v>4</v>
      </c>
      <c r="X19" s="158">
        <f t="shared" si="22"/>
        <v>169.71023993706569</v>
      </c>
      <c r="Y19" s="159" t="s">
        <v>5</v>
      </c>
      <c r="Z19" s="57"/>
      <c r="AA19" s="303">
        <f t="shared" si="13"/>
        <v>58.727968199204994</v>
      </c>
      <c r="AB19" s="304">
        <f t="shared" si="7"/>
        <v>22.981308645207022</v>
      </c>
    </row>
    <row r="20" spans="1:28" ht="26.25">
      <c r="A20" s="69" t="s">
        <v>60</v>
      </c>
      <c r="B20" s="95">
        <f>'data entry DASHBOARD'!B39</f>
        <v>4.0999999999999996</v>
      </c>
      <c r="C20" s="95"/>
      <c r="D20" s="282">
        <v>1.21</v>
      </c>
      <c r="E20" s="141" t="s">
        <v>3</v>
      </c>
      <c r="F20" s="142">
        <v>1.01</v>
      </c>
      <c r="G20" s="140"/>
      <c r="H20" s="144">
        <v>1.44</v>
      </c>
      <c r="I20" s="145" t="s">
        <v>5</v>
      </c>
      <c r="J20" s="132"/>
      <c r="K20" s="133">
        <f t="shared" si="0"/>
        <v>409.99999999999994</v>
      </c>
      <c r="L20" s="134"/>
      <c r="M20" s="135">
        <f t="shared" si="17"/>
        <v>5.4033600726502186E-2</v>
      </c>
      <c r="N20" s="136" t="s">
        <v>3</v>
      </c>
      <c r="O20" s="136">
        <f t="shared" si="18"/>
        <v>2.712621669060159E-3</v>
      </c>
      <c r="P20" s="136" t="s">
        <v>4</v>
      </c>
      <c r="Q20" s="136">
        <f t="shared" si="19"/>
        <v>0.10688768219491283</v>
      </c>
      <c r="R20" s="136" t="s">
        <v>5</v>
      </c>
      <c r="S20" s="137"/>
      <c r="T20" s="138">
        <f t="shared" si="20"/>
        <v>22.153776297865893</v>
      </c>
      <c r="U20" s="156" t="s">
        <v>3</v>
      </c>
      <c r="V20" s="157">
        <f t="shared" si="21"/>
        <v>1.112174884314665</v>
      </c>
      <c r="W20" s="133" t="s">
        <v>4</v>
      </c>
      <c r="X20" s="158">
        <f t="shared" si="22"/>
        <v>43.823949699914259</v>
      </c>
      <c r="Y20" s="159" t="s">
        <v>5</v>
      </c>
      <c r="Z20" s="57"/>
      <c r="AA20" s="303">
        <f t="shared" si="13"/>
        <v>15.763165587162876</v>
      </c>
      <c r="AB20" s="304">
        <f t="shared" si="7"/>
        <v>6.390610710703017</v>
      </c>
    </row>
    <row r="21" spans="1:28" ht="26.25">
      <c r="A21" s="69" t="s">
        <v>17</v>
      </c>
      <c r="B21" s="95">
        <f>'data entry DASHBOARD'!B43</f>
        <v>6.12</v>
      </c>
      <c r="C21" s="95"/>
      <c r="D21" s="282">
        <v>1.22</v>
      </c>
      <c r="E21" s="141" t="s">
        <v>3</v>
      </c>
      <c r="F21" s="142">
        <v>1.1000000000000001</v>
      </c>
      <c r="G21" s="140" t="s">
        <v>4</v>
      </c>
      <c r="H21" s="144">
        <v>1.35</v>
      </c>
      <c r="I21" s="145" t="s">
        <v>5</v>
      </c>
      <c r="J21" s="132"/>
      <c r="K21" s="133">
        <f t="shared" si="0"/>
        <v>612</v>
      </c>
      <c r="L21" s="134"/>
      <c r="M21" s="135">
        <f t="shared" si="17"/>
        <v>5.6461352657004832E-2</v>
      </c>
      <c r="N21" s="136" t="s">
        <v>3</v>
      </c>
      <c r="O21" s="136">
        <f t="shared" si="18"/>
        <v>2.6479750778816223E-2</v>
      </c>
      <c r="P21" s="136" t="s">
        <v>4</v>
      </c>
      <c r="Q21" s="136">
        <f t="shared" si="19"/>
        <v>8.6924762600438313E-2</v>
      </c>
      <c r="R21" s="136" t="s">
        <v>5</v>
      </c>
      <c r="S21" s="137"/>
      <c r="T21" s="138">
        <f>M21*$K21</f>
        <v>34.554347826086961</v>
      </c>
      <c r="U21" s="156" t="s">
        <v>3</v>
      </c>
      <c r="V21" s="157">
        <f>O21*$K21</f>
        <v>16.205607476635528</v>
      </c>
      <c r="W21" s="133" t="s">
        <v>4</v>
      </c>
      <c r="X21" s="158">
        <f>Q21*$K21</f>
        <v>53.197954711468249</v>
      </c>
      <c r="Y21" s="159" t="s">
        <v>5</v>
      </c>
      <c r="Z21" s="57"/>
      <c r="AA21" s="303">
        <f t="shared" si="13"/>
        <v>24.604809730028563</v>
      </c>
      <c r="AB21" s="304">
        <f t="shared" si="7"/>
        <v>9.9495380960583972</v>
      </c>
    </row>
    <row r="22" spans="1:28" ht="27.75" customHeight="1">
      <c r="A22" s="69" t="s">
        <v>37</v>
      </c>
      <c r="B22" s="95">
        <f>'data entry DASHBOARD'!B44</f>
        <v>9.57</v>
      </c>
      <c r="C22" s="95"/>
      <c r="D22" s="282">
        <v>1.34</v>
      </c>
      <c r="E22" s="141" t="s">
        <v>3</v>
      </c>
      <c r="F22" s="142">
        <v>1.25</v>
      </c>
      <c r="G22" s="140" t="s">
        <v>4</v>
      </c>
      <c r="H22" s="144">
        <v>1.44</v>
      </c>
      <c r="I22" s="145" t="s">
        <v>5</v>
      </c>
      <c r="J22" s="132"/>
      <c r="K22" s="133">
        <f t="shared" si="0"/>
        <v>957</v>
      </c>
      <c r="L22" s="134"/>
      <c r="M22" s="135">
        <f t="shared" si="17"/>
        <v>8.465143526654953E-2</v>
      </c>
      <c r="N22" s="136" t="s">
        <v>3</v>
      </c>
      <c r="O22" s="136">
        <f t="shared" si="18"/>
        <v>6.3670411985018729E-2</v>
      </c>
      <c r="P22" s="136" t="s">
        <v>4</v>
      </c>
      <c r="Q22" s="136">
        <f t="shared" si="19"/>
        <v>0.10688768219491283</v>
      </c>
      <c r="R22" s="136" t="s">
        <v>5</v>
      </c>
      <c r="S22" s="137"/>
      <c r="T22" s="138">
        <f>M22*$K22</f>
        <v>81.011423550087898</v>
      </c>
      <c r="U22" s="156" t="s">
        <v>3</v>
      </c>
      <c r="V22" s="157">
        <f>O22*$K22</f>
        <v>60.932584269662925</v>
      </c>
      <c r="W22" s="133" t="s">
        <v>4</v>
      </c>
      <c r="X22" s="158">
        <f>Q22*$K22</f>
        <v>102.29151186053159</v>
      </c>
      <c r="Y22" s="159" t="s">
        <v>5</v>
      </c>
      <c r="Z22" s="57"/>
      <c r="AA22" s="303">
        <f t="shared" si="13"/>
        <v>58.185646019294943</v>
      </c>
      <c r="AB22" s="304">
        <f t="shared" si="7"/>
        <v>22.825777530792955</v>
      </c>
    </row>
    <row r="23" spans="1:28" ht="26.25">
      <c r="A23" s="69" t="s">
        <v>53</v>
      </c>
      <c r="B23" s="95">
        <f>'data entry DASHBOARD'!B45</f>
        <v>2.92</v>
      </c>
      <c r="C23" s="95"/>
      <c r="D23" s="282">
        <v>1.2</v>
      </c>
      <c r="E23" s="141" t="s">
        <v>3</v>
      </c>
      <c r="F23" s="142">
        <v>1.06</v>
      </c>
      <c r="G23" s="140" t="s">
        <v>4</v>
      </c>
      <c r="H23" s="144">
        <v>1.36</v>
      </c>
      <c r="I23" s="145" t="s">
        <v>5</v>
      </c>
      <c r="J23" s="132"/>
      <c r="K23" s="133">
        <f t="shared" si="0"/>
        <v>292</v>
      </c>
      <c r="L23" s="134"/>
      <c r="M23" s="135">
        <f t="shared" si="17"/>
        <v>5.1593323216995439E-2</v>
      </c>
      <c r="N23" s="136" t="s">
        <v>3</v>
      </c>
      <c r="O23" s="136">
        <f t="shared" si="18"/>
        <v>1.6057934508816134E-2</v>
      </c>
      <c r="P23" s="136" t="s">
        <v>4</v>
      </c>
      <c r="Q23" s="136">
        <f t="shared" si="19"/>
        <v>8.9186825998251271E-2</v>
      </c>
      <c r="R23" s="136" t="s">
        <v>5</v>
      </c>
      <c r="S23" s="137"/>
      <c r="T23" s="138">
        <f>M23*$K23</f>
        <v>15.065250379362668</v>
      </c>
      <c r="U23" s="156" t="s">
        <v>3</v>
      </c>
      <c r="V23" s="157">
        <f>O23*$K23</f>
        <v>4.6889168765743117</v>
      </c>
      <c r="W23" s="133" t="s">
        <v>4</v>
      </c>
      <c r="X23" s="158">
        <f>Q23*$K23</f>
        <v>26.042553191489372</v>
      </c>
      <c r="Y23" s="159" t="s">
        <v>5</v>
      </c>
      <c r="Z23" s="57"/>
      <c r="AA23" s="303">
        <f t="shared" si="13"/>
        <v>10.711467324290998</v>
      </c>
      <c r="AB23" s="304">
        <f t="shared" si="7"/>
        <v>4.3537830550716698</v>
      </c>
    </row>
    <row r="24" spans="1:28" ht="26.25">
      <c r="A24" s="69" t="s">
        <v>65</v>
      </c>
      <c r="B24" s="95">
        <f>'data entry DASHBOARD'!B46</f>
        <v>43</v>
      </c>
      <c r="C24" s="95"/>
      <c r="D24" s="282">
        <v>1.17</v>
      </c>
      <c r="E24" s="141" t="s">
        <v>3</v>
      </c>
      <c r="F24" s="142">
        <v>1.1100000000000001</v>
      </c>
      <c r="G24" s="140" t="s">
        <v>4</v>
      </c>
      <c r="H24" s="144">
        <v>1.23</v>
      </c>
      <c r="I24" s="145" t="s">
        <v>5</v>
      </c>
      <c r="J24" s="132"/>
      <c r="K24" s="133">
        <f t="shared" si="0"/>
        <v>4300</v>
      </c>
      <c r="L24" s="134"/>
      <c r="M24" s="135">
        <f t="shared" si="17"/>
        <v>4.4196360299740001E-2</v>
      </c>
      <c r="N24" s="136" t="s">
        <v>3</v>
      </c>
      <c r="O24" s="136">
        <f t="shared" si="18"/>
        <v>2.905080006214078E-2</v>
      </c>
      <c r="P24" s="136" t="s">
        <v>4</v>
      </c>
      <c r="Q24" s="136">
        <f t="shared" si="19"/>
        <v>5.8876675199518155E-2</v>
      </c>
      <c r="R24" s="136" t="s">
        <v>5</v>
      </c>
      <c r="S24" s="137"/>
      <c r="T24" s="138">
        <f>M24*$K24</f>
        <v>190.04434928888199</v>
      </c>
      <c r="U24" s="156" t="s">
        <v>3</v>
      </c>
      <c r="V24" s="157">
        <f>O24*$K24</f>
        <v>124.91844026720536</v>
      </c>
      <c r="W24" s="133" t="s">
        <v>4</v>
      </c>
      <c r="X24" s="158">
        <f>Q24*$K24</f>
        <v>253.16970335792806</v>
      </c>
      <c r="Y24" s="159" t="s">
        <v>5</v>
      </c>
      <c r="Z24" s="57"/>
      <c r="AA24" s="303">
        <f t="shared" si="13"/>
        <v>134.81859181997112</v>
      </c>
      <c r="AB24" s="304">
        <f t="shared" si="7"/>
        <v>55.225757468910871</v>
      </c>
    </row>
    <row r="25" spans="1:28" ht="26.25">
      <c r="A25" s="69" t="s">
        <v>13</v>
      </c>
      <c r="B25" s="95">
        <f>'data entry DASHBOARD'!B47</f>
        <v>10.29</v>
      </c>
      <c r="C25" s="95"/>
      <c r="D25" s="282">
        <v>1.26</v>
      </c>
      <c r="E25" s="141" t="s">
        <v>3</v>
      </c>
      <c r="F25" s="142">
        <v>1.1000000000000001</v>
      </c>
      <c r="G25" s="140" t="s">
        <v>4</v>
      </c>
      <c r="H25" s="144">
        <v>1.47</v>
      </c>
      <c r="I25" s="145" t="s">
        <v>5</v>
      </c>
      <c r="J25" s="132"/>
      <c r="K25" s="133">
        <f t="shared" si="0"/>
        <v>1029</v>
      </c>
      <c r="L25" s="134"/>
      <c r="M25" s="135">
        <f t="shared" si="17"/>
        <v>6.6049013747758512E-2</v>
      </c>
      <c r="N25" s="136" t="s">
        <v>3</v>
      </c>
      <c r="O25" s="136">
        <f t="shared" si="18"/>
        <v>2.6479750778816223E-2</v>
      </c>
      <c r="P25" s="136" t="s">
        <v>4</v>
      </c>
      <c r="Q25" s="136">
        <f t="shared" si="19"/>
        <v>0.11334941126400909</v>
      </c>
      <c r="R25" s="136" t="s">
        <v>5</v>
      </c>
      <c r="S25" s="137"/>
      <c r="T25" s="138">
        <f>M25*$K25</f>
        <v>67.964435146443506</v>
      </c>
      <c r="U25" s="156" t="s">
        <v>3</v>
      </c>
      <c r="V25" s="157">
        <f>O25*$K25</f>
        <v>27.247663551401892</v>
      </c>
      <c r="W25" s="133" t="s">
        <v>4</v>
      </c>
      <c r="X25" s="158">
        <f>Q25*$K25</f>
        <v>116.63654419066535</v>
      </c>
      <c r="Y25" s="159" t="s">
        <v>5</v>
      </c>
      <c r="Z25" s="57"/>
      <c r="AA25" s="303">
        <f t="shared" si="13"/>
        <v>48.536847882428276</v>
      </c>
      <c r="AB25" s="304">
        <f t="shared" si="7"/>
        <v>19.42758726401523</v>
      </c>
    </row>
    <row r="26" spans="1:28" ht="24" customHeight="1">
      <c r="A26" s="69" t="s">
        <v>12</v>
      </c>
      <c r="B26" s="95">
        <f>'data entry DASHBOARD'!B48</f>
        <v>5.54</v>
      </c>
      <c r="C26" s="95"/>
      <c r="D26" s="282">
        <v>1.26</v>
      </c>
      <c r="E26" s="141" t="s">
        <v>3</v>
      </c>
      <c r="F26" s="142">
        <v>1.1499999999999999</v>
      </c>
      <c r="G26" s="140" t="s">
        <v>4</v>
      </c>
      <c r="H26" s="144">
        <v>1.39</v>
      </c>
      <c r="I26" s="145" t="s">
        <v>5</v>
      </c>
      <c r="J26" s="132"/>
      <c r="K26" s="133">
        <f t="shared" si="0"/>
        <v>554</v>
      </c>
      <c r="L26" s="134"/>
      <c r="M26" s="135">
        <f t="shared" si="8"/>
        <v>6.6049013747758512E-2</v>
      </c>
      <c r="N26" s="136" t="s">
        <v>3</v>
      </c>
      <c r="O26" s="136">
        <f t="shared" si="9"/>
        <v>3.9200614911606445E-2</v>
      </c>
      <c r="P26" s="136" t="s">
        <v>4</v>
      </c>
      <c r="Q26" s="136">
        <f t="shared" si="10"/>
        <v>9.5906263561406038E-2</v>
      </c>
      <c r="R26" s="136" t="s">
        <v>5</v>
      </c>
      <c r="S26" s="137"/>
      <c r="T26" s="138">
        <f t="shared" si="4"/>
        <v>36.591153616258218</v>
      </c>
      <c r="U26" s="156" t="s">
        <v>3</v>
      </c>
      <c r="V26" s="157">
        <f t="shared" si="11"/>
        <v>21.717140661029969</v>
      </c>
      <c r="W26" s="133" t="s">
        <v>4</v>
      </c>
      <c r="X26" s="158">
        <f t="shared" si="12"/>
        <v>53.132070013018946</v>
      </c>
      <c r="Y26" s="159" t="s">
        <v>5</v>
      </c>
      <c r="Z26" s="57"/>
      <c r="AA26" s="303">
        <f t="shared" si="13"/>
        <v>26.131597402201422</v>
      </c>
      <c r="AB26" s="304">
        <f t="shared" si="7"/>
        <v>10.459556214056796</v>
      </c>
    </row>
    <row r="27" spans="1:28" ht="26.25">
      <c r="A27" s="69" t="s">
        <v>14</v>
      </c>
      <c r="B27" s="95">
        <f>'data entry DASHBOARD'!B49</f>
        <v>6</v>
      </c>
      <c r="C27" s="95"/>
      <c r="D27" s="282">
        <v>1.33</v>
      </c>
      <c r="E27" s="141" t="s">
        <v>3</v>
      </c>
      <c r="F27" s="142">
        <v>1.0900000000000001</v>
      </c>
      <c r="G27" s="140" t="s">
        <v>4</v>
      </c>
      <c r="H27" s="144">
        <v>1.73</v>
      </c>
      <c r="I27" s="145" t="s">
        <v>5</v>
      </c>
      <c r="J27" s="132"/>
      <c r="K27" s="133">
        <f t="shared" si="0"/>
        <v>600</v>
      </c>
      <c r="L27" s="134"/>
      <c r="M27" s="135">
        <f t="shared" si="8"/>
        <v>8.2366759653501709E-2</v>
      </c>
      <c r="N27" s="136" t="s">
        <v>3</v>
      </c>
      <c r="O27" s="136">
        <f t="shared" si="9"/>
        <v>2.3895049195689542E-2</v>
      </c>
      <c r="P27" s="136" t="s">
        <v>4</v>
      </c>
      <c r="Q27" s="136">
        <f t="shared" si="10"/>
        <v>0.16566546522493658</v>
      </c>
      <c r="R27" s="136" t="s">
        <v>5</v>
      </c>
      <c r="S27" s="137"/>
      <c r="T27" s="138">
        <f t="shared" si="4"/>
        <v>49.420055792101024</v>
      </c>
      <c r="U27" s="156" t="s">
        <v>3</v>
      </c>
      <c r="V27" s="157">
        <f t="shared" si="11"/>
        <v>14.337029517413725</v>
      </c>
      <c r="W27" s="133" t="s">
        <v>4</v>
      </c>
      <c r="X27" s="158">
        <f t="shared" si="12"/>
        <v>99.399279134961944</v>
      </c>
      <c r="Y27" s="159" t="s">
        <v>5</v>
      </c>
      <c r="Z27" s="57"/>
      <c r="AA27" s="303">
        <f t="shared" si="13"/>
        <v>35.470516506842102</v>
      </c>
      <c r="AB27" s="304">
        <f t="shared" si="7"/>
        <v>13.949539285258922</v>
      </c>
    </row>
    <row r="28" spans="1:28" ht="26.25">
      <c r="A28" s="69" t="s">
        <v>18</v>
      </c>
      <c r="B28" s="95">
        <f>'data entry DASHBOARD'!B50</f>
        <v>3.1</v>
      </c>
      <c r="C28" s="95"/>
      <c r="D28" s="282">
        <v>1.5</v>
      </c>
      <c r="E28" s="141" t="s">
        <v>3</v>
      </c>
      <c r="F28" s="142">
        <v>1.28</v>
      </c>
      <c r="G28" s="140" t="s">
        <v>4</v>
      </c>
      <c r="H28" s="144">
        <v>1.76</v>
      </c>
      <c r="I28" s="145" t="s">
        <v>5</v>
      </c>
      <c r="J28" s="132"/>
      <c r="K28" s="133">
        <f t="shared" si="0"/>
        <v>310</v>
      </c>
      <c r="L28" s="134"/>
      <c r="M28" s="135">
        <f t="shared" si="8"/>
        <v>0.11971830985915492</v>
      </c>
      <c r="N28" s="136" t="s">
        <v>3</v>
      </c>
      <c r="O28" s="136">
        <f t="shared" si="9"/>
        <v>7.0770145703241166E-2</v>
      </c>
      <c r="P28" s="136" t="s">
        <v>4</v>
      </c>
      <c r="Q28" s="136">
        <f t="shared" si="10"/>
        <v>0.17130734553168922</v>
      </c>
      <c r="R28" s="136" t="s">
        <v>5</v>
      </c>
      <c r="S28" s="137"/>
      <c r="T28" s="138">
        <f t="shared" si="4"/>
        <v>37.112676056338024</v>
      </c>
      <c r="U28" s="156" t="s">
        <v>3</v>
      </c>
      <c r="V28" s="157">
        <f t="shared" si="11"/>
        <v>21.938745168004761</v>
      </c>
      <c r="W28" s="133" t="s">
        <v>4</v>
      </c>
      <c r="X28" s="158">
        <f t="shared" si="12"/>
        <v>53.105277114823657</v>
      </c>
      <c r="Y28" s="159" t="s">
        <v>5</v>
      </c>
      <c r="Z28" s="57"/>
      <c r="AA28" s="303">
        <f t="shared" si="13"/>
        <v>26.946676406135868</v>
      </c>
      <c r="AB28" s="304">
        <f t="shared" si="7"/>
        <v>10.165999650202156</v>
      </c>
    </row>
    <row r="29" spans="1:28" ht="26.25">
      <c r="A29" s="70" t="s">
        <v>21</v>
      </c>
      <c r="B29" s="96">
        <f>'data entry DASHBOARD'!B51</f>
        <v>10.55</v>
      </c>
      <c r="C29" s="96"/>
      <c r="D29" s="283">
        <v>3.39</v>
      </c>
      <c r="E29" s="173" t="s">
        <v>3</v>
      </c>
      <c r="F29" s="174">
        <v>3.78</v>
      </c>
      <c r="G29" s="175" t="s">
        <v>4</v>
      </c>
      <c r="H29" s="176">
        <v>4.08</v>
      </c>
      <c r="I29" s="172" t="s">
        <v>5</v>
      </c>
      <c r="J29" s="160"/>
      <c r="K29" s="169">
        <f t="shared" si="0"/>
        <v>1055</v>
      </c>
      <c r="L29" s="162"/>
      <c r="M29" s="163">
        <f t="shared" si="8"/>
        <v>0.39396877727140511</v>
      </c>
      <c r="N29" s="164" t="s">
        <v>3</v>
      </c>
      <c r="O29" s="164">
        <f t="shared" si="9"/>
        <v>0.43057580174927118</v>
      </c>
      <c r="P29" s="164" t="s">
        <v>4</v>
      </c>
      <c r="Q29" s="164">
        <f t="shared" si="10"/>
        <v>0.45585930698241339</v>
      </c>
      <c r="R29" s="164" t="s">
        <v>5</v>
      </c>
      <c r="S29" s="165"/>
      <c r="T29" s="166">
        <f t="shared" si="4"/>
        <v>415.63706002133239</v>
      </c>
      <c r="U29" s="167" t="s">
        <v>3</v>
      </c>
      <c r="V29" s="168">
        <f t="shared" si="11"/>
        <v>454.25747084548112</v>
      </c>
      <c r="W29" s="169" t="s">
        <v>4</v>
      </c>
      <c r="X29" s="170">
        <f t="shared" si="12"/>
        <v>480.93156886644613</v>
      </c>
      <c r="Y29" s="171" t="s">
        <v>5</v>
      </c>
      <c r="Z29" s="57"/>
      <c r="AA29" s="305">
        <f t="shared" si="13"/>
        <v>329.94199535962878</v>
      </c>
      <c r="AB29" s="306">
        <f t="shared" si="7"/>
        <v>85.695064661703611</v>
      </c>
    </row>
    <row r="30" spans="1:28" ht="26.25">
      <c r="A30" s="70" t="s">
        <v>51</v>
      </c>
      <c r="B30" s="91">
        <f>'data entry DASHBOARD'!B54</f>
        <v>3000</v>
      </c>
      <c r="C30" s="96"/>
      <c r="D30" s="283">
        <v>1.36</v>
      </c>
      <c r="E30" s="173" t="s">
        <v>3</v>
      </c>
      <c r="F30" s="174">
        <v>1.19</v>
      </c>
      <c r="G30" s="175" t="s">
        <v>4</v>
      </c>
      <c r="H30" s="176">
        <v>1.55</v>
      </c>
      <c r="I30" s="172" t="s">
        <v>5</v>
      </c>
      <c r="J30" s="160"/>
      <c r="K30" s="169">
        <f t="shared" si="0"/>
        <v>300000</v>
      </c>
      <c r="L30" s="162"/>
      <c r="M30" s="163">
        <f t="shared" si="8"/>
        <v>8.9186825998251271E-2</v>
      </c>
      <c r="N30" s="164" t="s">
        <v>3</v>
      </c>
      <c r="O30" s="164">
        <f t="shared" si="9"/>
        <v>4.9140422942339869E-2</v>
      </c>
      <c r="P30" s="164" t="s">
        <v>4</v>
      </c>
      <c r="Q30" s="164">
        <f t="shared" si="10"/>
        <v>0.13013221990257481</v>
      </c>
      <c r="R30" s="164" t="s">
        <v>5</v>
      </c>
      <c r="S30" s="165"/>
      <c r="T30" s="166">
        <f t="shared" si="4"/>
        <v>26756.047799475382</v>
      </c>
      <c r="U30" s="167" t="s">
        <v>3</v>
      </c>
      <c r="V30" s="168">
        <f t="shared" ref="V30" si="23">O30*$K30</f>
        <v>14742.126882701961</v>
      </c>
      <c r="W30" s="169" t="s">
        <v>4</v>
      </c>
      <c r="X30" s="170">
        <f t="shared" ref="X30" si="24">Q30*$K30</f>
        <v>39039.665970772447</v>
      </c>
      <c r="Y30" s="171" t="s">
        <v>5</v>
      </c>
      <c r="Z30" s="57"/>
      <c r="AA30" s="305">
        <f t="shared" si="13"/>
        <v>19244.130330618122</v>
      </c>
      <c r="AB30" s="306">
        <f t="shared" si="7"/>
        <v>7511.9174688572602</v>
      </c>
    </row>
    <row r="31" spans="1:28" ht="26.25">
      <c r="A31" s="70" t="s">
        <v>24</v>
      </c>
      <c r="B31" s="91">
        <f>'data entry DASHBOARD'!B53</f>
        <v>1500</v>
      </c>
      <c r="C31" s="96"/>
      <c r="D31" s="283">
        <v>1.22</v>
      </c>
      <c r="E31" s="173" t="s">
        <v>3</v>
      </c>
      <c r="F31" s="174">
        <v>1.03</v>
      </c>
      <c r="G31" s="175" t="s">
        <v>4</v>
      </c>
      <c r="H31" s="176">
        <v>1.44</v>
      </c>
      <c r="I31" s="172" t="s">
        <v>5</v>
      </c>
      <c r="J31" s="160"/>
      <c r="K31" s="169">
        <f t="shared" si="0"/>
        <v>150000</v>
      </c>
      <c r="L31" s="162"/>
      <c r="M31" s="163">
        <f t="shared" si="8"/>
        <v>5.6461352657004832E-2</v>
      </c>
      <c r="N31" s="164" t="s">
        <v>3</v>
      </c>
      <c r="O31" s="164">
        <f t="shared" si="9"/>
        <v>8.0939533407395729E-3</v>
      </c>
      <c r="P31" s="164" t="s">
        <v>4</v>
      </c>
      <c r="Q31" s="164">
        <f t="shared" si="10"/>
        <v>0.10688768219491283</v>
      </c>
      <c r="R31" s="164" t="s">
        <v>5</v>
      </c>
      <c r="S31" s="165"/>
      <c r="T31" s="166">
        <f t="shared" si="4"/>
        <v>8469.2028985507241</v>
      </c>
      <c r="U31" s="167" t="s">
        <v>3</v>
      </c>
      <c r="V31" s="168">
        <f t="shared" si="11"/>
        <v>1214.093001110936</v>
      </c>
      <c r="W31" s="169"/>
      <c r="X31" s="170">
        <f t="shared" si="12"/>
        <v>16033.152329236926</v>
      </c>
      <c r="Y31" s="171" t="s">
        <v>5</v>
      </c>
      <c r="Z31" s="57"/>
      <c r="AA31" s="305">
        <f t="shared" si="13"/>
        <v>6030.5906201050402</v>
      </c>
      <c r="AB31" s="306">
        <f t="shared" si="7"/>
        <v>2438.6122784456838</v>
      </c>
    </row>
    <row r="32" spans="1:28" ht="26.25">
      <c r="A32" s="70" t="s">
        <v>41</v>
      </c>
      <c r="B32" s="91">
        <f>'data entry DASHBOARD'!B56</f>
        <v>3180</v>
      </c>
      <c r="C32" s="96"/>
      <c r="D32" s="283">
        <v>1.33</v>
      </c>
      <c r="E32" s="173" t="s">
        <v>3</v>
      </c>
      <c r="F32" s="174">
        <v>1.23</v>
      </c>
      <c r="G32" s="175" t="s">
        <v>4</v>
      </c>
      <c r="H32" s="176">
        <v>1.44</v>
      </c>
      <c r="I32" s="172"/>
      <c r="J32" s="160"/>
      <c r="K32" s="169">
        <f t="shared" si="0"/>
        <v>318000</v>
      </c>
      <c r="L32" s="162"/>
      <c r="M32" s="163">
        <f t="shared" si="8"/>
        <v>8.2366759653501709E-2</v>
      </c>
      <c r="N32" s="164" t="s">
        <v>3</v>
      </c>
      <c r="O32" s="164">
        <f t="shared" si="9"/>
        <v>5.8876675199518155E-2</v>
      </c>
      <c r="P32" s="164" t="s">
        <v>4</v>
      </c>
      <c r="Q32" s="164">
        <f t="shared" si="10"/>
        <v>0.10688768219491283</v>
      </c>
      <c r="R32" s="164" t="s">
        <v>5</v>
      </c>
      <c r="S32" s="165"/>
      <c r="T32" s="166">
        <f t="shared" ref="T32" si="25">M32*$K32</f>
        <v>26192.629569813544</v>
      </c>
      <c r="U32" s="167" t="s">
        <v>3</v>
      </c>
      <c r="V32" s="168">
        <f t="shared" ref="V32" si="26">O32*$K32</f>
        <v>18722.782713446773</v>
      </c>
      <c r="W32" s="169"/>
      <c r="X32" s="170">
        <f t="shared" ref="X32" si="27">Q32*$K32</f>
        <v>33990.28293798228</v>
      </c>
      <c r="Y32" s="171" t="s">
        <v>5</v>
      </c>
      <c r="Z32" s="57"/>
      <c r="AA32" s="305">
        <f t="shared" si="13"/>
        <v>18799.373748626316</v>
      </c>
      <c r="AB32" s="306">
        <f t="shared" si="7"/>
        <v>7393.2558211872274</v>
      </c>
    </row>
    <row r="33" spans="1:49" ht="26.25">
      <c r="A33" s="70" t="s">
        <v>19</v>
      </c>
      <c r="B33" s="96">
        <f>'data entry DASHBOARD'!B57</f>
        <v>1690</v>
      </c>
      <c r="C33" s="96"/>
      <c r="D33" s="283">
        <v>1.6</v>
      </c>
      <c r="E33" s="173" t="s">
        <v>3</v>
      </c>
      <c r="F33" s="174">
        <v>1.37</v>
      </c>
      <c r="G33" s="175" t="s">
        <v>4</v>
      </c>
      <c r="H33" s="176">
        <v>1.88</v>
      </c>
      <c r="I33" s="172" t="s">
        <v>5</v>
      </c>
      <c r="J33" s="160"/>
      <c r="K33" s="169">
        <f t="shared" si="0"/>
        <v>169000</v>
      </c>
      <c r="L33" s="162"/>
      <c r="M33" s="163">
        <f t="shared" si="8"/>
        <v>0.14030261348005504</v>
      </c>
      <c r="N33" s="164" t="s">
        <v>3</v>
      </c>
      <c r="O33" s="164">
        <f t="shared" si="9"/>
        <v>9.1437708969326958E-2</v>
      </c>
      <c r="P33" s="164" t="s">
        <v>4</v>
      </c>
      <c r="Q33" s="164">
        <f t="shared" si="10"/>
        <v>0.19313193906532403</v>
      </c>
      <c r="R33" s="164" t="s">
        <v>5</v>
      </c>
      <c r="S33" s="165"/>
      <c r="T33" s="166">
        <f t="shared" si="4"/>
        <v>23711.141678129301</v>
      </c>
      <c r="U33" s="167" t="s">
        <v>3</v>
      </c>
      <c r="V33" s="168">
        <f>O33*$K33</f>
        <v>15452.972815816256</v>
      </c>
      <c r="W33" s="169" t="s">
        <v>4</v>
      </c>
      <c r="X33" s="170">
        <f>Q33*$K33</f>
        <v>32639.297702039759</v>
      </c>
      <c r="Y33" s="171" t="s">
        <v>5</v>
      </c>
      <c r="Z33" s="57"/>
      <c r="AA33" s="305">
        <f t="shared" si="13"/>
        <v>17327.110855829986</v>
      </c>
      <c r="AB33" s="306">
        <f t="shared" si="7"/>
        <v>6384.0308222993153</v>
      </c>
    </row>
    <row r="34" spans="1:49" ht="26.25">
      <c r="A34" s="70" t="s">
        <v>55</v>
      </c>
      <c r="B34" s="96">
        <f>'data entry DASHBOARD'!B58</f>
        <v>0.31900000000000001</v>
      </c>
      <c r="C34" s="96"/>
      <c r="D34" s="283">
        <v>1.1000000000000001</v>
      </c>
      <c r="E34" s="173" t="s">
        <v>3</v>
      </c>
      <c r="F34" s="174">
        <v>1.02</v>
      </c>
      <c r="G34" s="175" t="s">
        <v>4</v>
      </c>
      <c r="H34" s="176">
        <v>1.19</v>
      </c>
      <c r="I34" s="172" t="s">
        <v>5</v>
      </c>
      <c r="J34" s="160"/>
      <c r="K34" s="169">
        <f t="shared" si="0"/>
        <v>31.9</v>
      </c>
      <c r="L34" s="162"/>
      <c r="M34" s="163">
        <f t="shared" si="8"/>
        <v>2.6479750778816223E-2</v>
      </c>
      <c r="N34" s="164" t="s">
        <v>3</v>
      </c>
      <c r="O34" s="164">
        <f t="shared" ref="O34" si="28">(B$6*(F34-1))/((1+B$6*(F34-1)))</f>
        <v>5.4105665181413166E-3</v>
      </c>
      <c r="P34" s="164" t="s">
        <v>4</v>
      </c>
      <c r="Q34" s="164">
        <f t="shared" ref="Q34" si="29">(B$6*(H34-1))/((1+B$6*(H34-1)))</f>
        <v>4.9140422942339869E-2</v>
      </c>
      <c r="R34" s="164" t="s">
        <v>5</v>
      </c>
      <c r="S34" s="165"/>
      <c r="T34" s="166">
        <f t="shared" si="4"/>
        <v>0.84470404984423753</v>
      </c>
      <c r="U34" s="167" t="s">
        <v>3</v>
      </c>
      <c r="V34" s="168">
        <f>O34*$K34</f>
        <v>0.17259707192870799</v>
      </c>
      <c r="W34" s="169" t="s">
        <v>4</v>
      </c>
      <c r="X34" s="170">
        <f>Q34*$K34</f>
        <v>1.5675794918606418</v>
      </c>
      <c r="Y34" s="171" t="s">
        <v>5</v>
      </c>
      <c r="Z34" s="57"/>
      <c r="AA34" s="305">
        <f t="shared" si="13"/>
        <v>0.59602763385146862</v>
      </c>
      <c r="AB34" s="306">
        <f t="shared" si="7"/>
        <v>0.24867641599276891</v>
      </c>
    </row>
    <row r="35" spans="1:49" s="62" customFormat="1" ht="22.5" customHeight="1">
      <c r="A35" s="70" t="s">
        <v>20</v>
      </c>
      <c r="B35" s="192">
        <f>'data entry DASHBOARD'!B59</f>
        <v>0.104</v>
      </c>
      <c r="C35" s="193"/>
      <c r="D35" s="283">
        <v>1.22</v>
      </c>
      <c r="E35" s="173" t="s">
        <v>3</v>
      </c>
      <c r="F35" s="174">
        <v>1.03</v>
      </c>
      <c r="G35" s="175" t="s">
        <v>4</v>
      </c>
      <c r="H35" s="176">
        <v>1.45</v>
      </c>
      <c r="I35" s="172" t="s">
        <v>5</v>
      </c>
      <c r="J35" s="194"/>
      <c r="K35" s="169">
        <f t="shared" si="0"/>
        <v>10.4</v>
      </c>
      <c r="L35" s="195"/>
      <c r="M35" s="163">
        <f t="shared" ref="M35" si="30">(B$6*(D35-1))/((1+B$6*(D35-1)))</f>
        <v>5.6461352657004832E-2</v>
      </c>
      <c r="N35" s="164" t="s">
        <v>3</v>
      </c>
      <c r="O35" s="164">
        <f t="shared" ref="O35" si="31">(B$6*(F35-1))/((1+B$6*(F35-1)))</f>
        <v>8.0939533407395729E-3</v>
      </c>
      <c r="P35" s="164" t="s">
        <v>4</v>
      </c>
      <c r="Q35" s="164">
        <f t="shared" ref="Q35" si="32">(B$6*(H35-1))/((1+B$6*(H35-1)))</f>
        <v>0.10905203136136848</v>
      </c>
      <c r="R35" s="164" t="s">
        <v>5</v>
      </c>
      <c r="S35" s="165"/>
      <c r="T35" s="166">
        <f t="shared" ref="T35" si="33">M35*$K35</f>
        <v>0.58719806763285032</v>
      </c>
      <c r="U35" s="167" t="s">
        <v>3</v>
      </c>
      <c r="V35" s="168">
        <f>O35*$K35</f>
        <v>8.4177114743691564E-2</v>
      </c>
      <c r="W35" s="169" t="s">
        <v>4</v>
      </c>
      <c r="X35" s="170">
        <f>Q35*$K35</f>
        <v>1.1341411261582324</v>
      </c>
      <c r="Y35" s="171" t="s">
        <v>5</v>
      </c>
      <c r="Z35" s="57"/>
      <c r="AA35" s="307">
        <f t="shared" si="13"/>
        <v>0.41812094966061608</v>
      </c>
      <c r="AB35" s="308">
        <f t="shared" si="7"/>
        <v>0.16907711797223424</v>
      </c>
    </row>
    <row r="36" spans="1:49" ht="22.5" customHeight="1">
      <c r="A36" s="43"/>
      <c r="B36" s="9" t="s">
        <v>0</v>
      </c>
      <c r="C36" s="9"/>
      <c r="D36" s="15"/>
      <c r="E36" s="44"/>
      <c r="F36" s="45"/>
      <c r="G36" s="15"/>
      <c r="H36" s="46"/>
      <c r="I36" s="47"/>
      <c r="J36" s="4"/>
      <c r="K36" s="48"/>
      <c r="L36" s="49"/>
      <c r="M36" s="50"/>
      <c r="N36" s="51"/>
      <c r="O36" s="51"/>
      <c r="P36" s="51"/>
      <c r="Q36" s="51"/>
      <c r="R36" s="51"/>
      <c r="S36" s="52"/>
      <c r="T36" s="53"/>
      <c r="U36" s="54"/>
      <c r="V36" s="56"/>
      <c r="W36" s="48"/>
      <c r="X36" s="55"/>
      <c r="Y36" s="57"/>
      <c r="Z36" s="57"/>
      <c r="AA36" s="58"/>
    </row>
    <row r="37" spans="1:49" ht="32.25" customHeight="1" thickBot="1">
      <c r="A37" s="492" t="s">
        <v>231</v>
      </c>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214"/>
    </row>
    <row r="38" spans="1:49" ht="36.75" customHeight="1">
      <c r="A38" s="483" t="s">
        <v>66</v>
      </c>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5"/>
      <c r="Z38" s="289"/>
      <c r="AA38" s="36"/>
      <c r="AB38" s="13"/>
      <c r="AC38" s="13"/>
      <c r="AD38" s="13"/>
      <c r="AE38" s="13"/>
      <c r="AF38" s="13"/>
      <c r="AG38" s="13"/>
      <c r="AH38" s="13"/>
      <c r="AI38" s="13"/>
      <c r="AJ38" s="13"/>
      <c r="AK38" s="13"/>
      <c r="AL38" s="13"/>
      <c r="AM38" s="13"/>
      <c r="AN38" s="13"/>
      <c r="AO38" s="13"/>
      <c r="AP38" s="13"/>
      <c r="AQ38" s="13"/>
      <c r="AR38" s="13"/>
      <c r="AS38" s="13"/>
      <c r="AT38" s="13"/>
      <c r="AU38" s="23"/>
      <c r="AW38" s="28"/>
    </row>
    <row r="39" spans="1:49" ht="36.75" customHeight="1">
      <c r="A39" s="480" t="s">
        <v>67</v>
      </c>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2"/>
      <c r="Z39" s="290"/>
      <c r="AA39" s="38"/>
      <c r="AB39" s="35"/>
      <c r="AC39" s="35"/>
      <c r="AD39" s="35"/>
      <c r="AE39" s="35"/>
      <c r="AF39" s="35"/>
      <c r="AG39" s="35"/>
      <c r="AH39" s="35"/>
      <c r="AI39" s="35"/>
      <c r="AJ39" s="35"/>
      <c r="AK39" s="35"/>
      <c r="AL39" s="35"/>
      <c r="AM39" s="35"/>
      <c r="AN39" s="35"/>
      <c r="AO39" s="35"/>
      <c r="AP39" s="35"/>
      <c r="AQ39" s="35"/>
      <c r="AR39" s="35"/>
      <c r="AS39" s="35"/>
      <c r="AT39" s="35"/>
      <c r="AU39" s="35"/>
    </row>
    <row r="40" spans="1:49" ht="36.75" customHeight="1">
      <c r="A40" s="480" t="s">
        <v>68</v>
      </c>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2"/>
      <c r="Z40" s="290"/>
      <c r="AA40" s="37"/>
      <c r="AB40" s="59"/>
      <c r="AC40" s="59"/>
      <c r="AD40" s="59"/>
      <c r="AE40" s="59"/>
      <c r="AF40" s="59"/>
      <c r="AG40" s="59"/>
      <c r="AH40" s="59"/>
      <c r="AI40" s="59"/>
      <c r="AJ40" s="59"/>
      <c r="AK40" s="59"/>
      <c r="AL40" s="59"/>
      <c r="AM40" s="59"/>
      <c r="AN40" s="59"/>
      <c r="AO40" s="59"/>
      <c r="AP40" s="59"/>
      <c r="AQ40" s="59"/>
      <c r="AR40" s="59"/>
      <c r="AS40" s="59"/>
      <c r="AT40" s="59"/>
      <c r="AU40" s="59"/>
      <c r="AW40" s="29"/>
    </row>
    <row r="41" spans="1:49" s="14" customFormat="1" ht="36.75" customHeight="1">
      <c r="A41" s="480" t="s">
        <v>69</v>
      </c>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2"/>
      <c r="Z41" s="290"/>
      <c r="AA41" s="39"/>
      <c r="AB41" s="34"/>
      <c r="AC41" s="34"/>
      <c r="AD41" s="34"/>
      <c r="AE41" s="34"/>
      <c r="AF41" s="34"/>
      <c r="AG41" s="34"/>
      <c r="AH41" s="34"/>
      <c r="AI41" s="34"/>
      <c r="AJ41" s="34"/>
      <c r="AK41" s="34"/>
      <c r="AL41" s="34"/>
      <c r="AM41" s="34"/>
      <c r="AN41" s="34"/>
      <c r="AO41" s="34"/>
      <c r="AP41" s="34"/>
      <c r="AQ41" s="34"/>
      <c r="AR41" s="34"/>
      <c r="AS41" s="34"/>
      <c r="AT41" s="34"/>
      <c r="AU41" s="34"/>
    </row>
    <row r="42" spans="1:49" ht="36.75" customHeight="1">
      <c r="A42" s="480" t="s">
        <v>70</v>
      </c>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2"/>
      <c r="Z42" s="290"/>
      <c r="AA42" s="37"/>
      <c r="AB42" s="518"/>
      <c r="AC42" s="518"/>
      <c r="AD42" s="518"/>
      <c r="AE42" s="518"/>
      <c r="AF42" s="518"/>
      <c r="AG42" s="518"/>
      <c r="AH42" s="518"/>
      <c r="AI42" s="518"/>
      <c r="AJ42" s="518"/>
      <c r="AK42" s="518"/>
      <c r="AL42" s="518"/>
      <c r="AM42" s="518"/>
      <c r="AN42" s="518"/>
      <c r="AO42" s="518"/>
      <c r="AP42" s="518"/>
      <c r="AQ42" s="518"/>
      <c r="AR42" s="518"/>
      <c r="AS42" s="518"/>
      <c r="AT42" s="518"/>
      <c r="AU42" s="518"/>
      <c r="AV42" s="518"/>
    </row>
    <row r="43" spans="1:49" ht="36.75" customHeight="1">
      <c r="A43" s="506" t="s">
        <v>71</v>
      </c>
      <c r="B43" s="507"/>
      <c r="C43" s="507"/>
      <c r="D43" s="507"/>
      <c r="E43" s="507"/>
      <c r="F43" s="507"/>
      <c r="G43" s="507"/>
      <c r="H43" s="507"/>
      <c r="I43" s="507"/>
      <c r="J43" s="507"/>
      <c r="K43" s="507"/>
      <c r="L43" s="507"/>
      <c r="M43" s="507"/>
      <c r="N43" s="507"/>
      <c r="O43" s="507"/>
      <c r="P43" s="507"/>
      <c r="Q43" s="507"/>
      <c r="R43" s="507"/>
      <c r="S43" s="507"/>
      <c r="T43" s="507"/>
      <c r="U43" s="507"/>
      <c r="V43" s="507"/>
      <c r="W43" s="507"/>
      <c r="X43" s="507"/>
      <c r="Y43" s="508"/>
      <c r="Z43" s="290"/>
      <c r="AA43" s="37"/>
      <c r="AB43" s="32"/>
      <c r="AC43" s="32"/>
      <c r="AD43" s="32"/>
      <c r="AE43" s="32"/>
      <c r="AF43" s="32"/>
      <c r="AG43" s="32"/>
      <c r="AH43" s="32"/>
      <c r="AI43" s="32"/>
      <c r="AJ43" s="32"/>
      <c r="AK43" s="32"/>
      <c r="AL43" s="32"/>
      <c r="AM43" s="32"/>
      <c r="AN43" s="32"/>
      <c r="AO43" s="32"/>
      <c r="AP43" s="32"/>
      <c r="AQ43" s="32"/>
      <c r="AR43" s="32"/>
      <c r="AS43" s="32"/>
      <c r="AT43" s="32"/>
      <c r="AU43" s="32"/>
      <c r="AV43" s="32"/>
      <c r="AW43" s="18"/>
    </row>
    <row r="44" spans="1:49" ht="36.75" customHeight="1">
      <c r="A44" s="506" t="s">
        <v>72</v>
      </c>
      <c r="B44" s="507"/>
      <c r="C44" s="507"/>
      <c r="D44" s="507"/>
      <c r="E44" s="507"/>
      <c r="F44" s="507"/>
      <c r="G44" s="507"/>
      <c r="H44" s="507"/>
      <c r="I44" s="507"/>
      <c r="J44" s="507"/>
      <c r="K44" s="507"/>
      <c r="L44" s="507"/>
      <c r="M44" s="507"/>
      <c r="N44" s="507"/>
      <c r="O44" s="507"/>
      <c r="P44" s="507"/>
      <c r="Q44" s="507"/>
      <c r="R44" s="507"/>
      <c r="S44" s="507"/>
      <c r="T44" s="507"/>
      <c r="U44" s="507"/>
      <c r="V44" s="507"/>
      <c r="W44" s="507"/>
      <c r="X44" s="507"/>
      <c r="Y44" s="508"/>
      <c r="Z44" s="290"/>
      <c r="AA44" s="37"/>
      <c r="AB44" s="498"/>
      <c r="AC44" s="498"/>
      <c r="AD44" s="498"/>
      <c r="AE44" s="498"/>
      <c r="AF44" s="498"/>
      <c r="AG44" s="498"/>
      <c r="AH44" s="498"/>
      <c r="AI44" s="498"/>
      <c r="AJ44" s="498"/>
      <c r="AK44" s="498"/>
      <c r="AL44" s="498"/>
      <c r="AM44" s="498"/>
      <c r="AN44" s="498"/>
      <c r="AO44" s="498"/>
      <c r="AP44" s="498"/>
      <c r="AQ44" s="498"/>
      <c r="AR44" s="498"/>
      <c r="AS44" s="498"/>
      <c r="AT44" s="498"/>
      <c r="AU44" s="498"/>
      <c r="AV44" s="498"/>
    </row>
    <row r="45" spans="1:49" ht="36.75" customHeight="1">
      <c r="A45" s="509" t="s">
        <v>73</v>
      </c>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1"/>
      <c r="Z45" s="290"/>
      <c r="AA45" s="37"/>
      <c r="AB45" s="499"/>
      <c r="AC45" s="499"/>
      <c r="AD45" s="499"/>
      <c r="AE45" s="499"/>
      <c r="AF45" s="499"/>
      <c r="AG45" s="499"/>
      <c r="AH45" s="499"/>
      <c r="AI45" s="499"/>
      <c r="AJ45" s="499"/>
      <c r="AK45" s="499"/>
      <c r="AL45" s="499"/>
      <c r="AM45" s="499"/>
      <c r="AN45" s="499"/>
      <c r="AO45" s="499"/>
      <c r="AP45" s="499"/>
      <c r="AQ45" s="499"/>
      <c r="AR45" s="499"/>
      <c r="AS45" s="499"/>
      <c r="AT45" s="499"/>
      <c r="AU45" s="499"/>
      <c r="AV45" s="499"/>
    </row>
    <row r="46" spans="1:49" ht="36.75" customHeight="1">
      <c r="A46" s="509" t="s">
        <v>74</v>
      </c>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1"/>
      <c r="Z46" s="290"/>
      <c r="AA46" s="37"/>
      <c r="AB46" s="500"/>
      <c r="AC46" s="500"/>
      <c r="AD46" s="500"/>
      <c r="AE46" s="500"/>
      <c r="AF46" s="500"/>
      <c r="AG46" s="500"/>
      <c r="AH46" s="500"/>
      <c r="AI46" s="500"/>
      <c r="AJ46" s="500"/>
      <c r="AK46" s="500"/>
      <c r="AL46" s="500"/>
      <c r="AM46" s="500"/>
      <c r="AN46" s="500"/>
      <c r="AO46" s="500"/>
      <c r="AP46" s="500"/>
      <c r="AQ46" s="500"/>
      <c r="AR46" s="500"/>
      <c r="AS46" s="500"/>
      <c r="AT46" s="500"/>
      <c r="AU46" s="500"/>
      <c r="AV46" s="500"/>
    </row>
    <row r="47" spans="1:49" ht="36.75" customHeight="1">
      <c r="A47" s="512" t="s">
        <v>75</v>
      </c>
      <c r="B47" s="513"/>
      <c r="C47" s="513"/>
      <c r="D47" s="513"/>
      <c r="E47" s="513"/>
      <c r="F47" s="513"/>
      <c r="G47" s="513"/>
      <c r="H47" s="513"/>
      <c r="I47" s="513"/>
      <c r="J47" s="513"/>
      <c r="K47" s="513"/>
      <c r="L47" s="513"/>
      <c r="M47" s="513"/>
      <c r="N47" s="513"/>
      <c r="O47" s="513"/>
      <c r="P47" s="513"/>
      <c r="Q47" s="513"/>
      <c r="R47" s="513"/>
      <c r="S47" s="513"/>
      <c r="T47" s="513"/>
      <c r="U47" s="513"/>
      <c r="V47" s="513"/>
      <c r="W47" s="513"/>
      <c r="X47" s="513"/>
      <c r="Y47" s="514"/>
      <c r="Z47" s="289"/>
      <c r="AA47" s="37"/>
      <c r="AB47" s="499"/>
      <c r="AC47" s="498"/>
      <c r="AD47" s="498"/>
      <c r="AE47" s="498"/>
      <c r="AF47" s="498"/>
      <c r="AG47" s="498"/>
      <c r="AH47" s="498"/>
      <c r="AI47" s="498"/>
      <c r="AJ47" s="498"/>
      <c r="AK47" s="498"/>
      <c r="AL47" s="498"/>
      <c r="AM47" s="498"/>
      <c r="AN47" s="498"/>
      <c r="AO47" s="498"/>
      <c r="AP47" s="498"/>
      <c r="AQ47" s="498"/>
      <c r="AR47" s="498"/>
      <c r="AS47" s="498"/>
      <c r="AT47" s="498"/>
      <c r="AU47" s="498"/>
      <c r="AV47" s="498"/>
    </row>
    <row r="48" spans="1:49" ht="36.75" customHeight="1">
      <c r="A48" s="509" t="s">
        <v>76</v>
      </c>
      <c r="B48" s="510"/>
      <c r="C48" s="510"/>
      <c r="D48" s="510"/>
      <c r="E48" s="510"/>
      <c r="F48" s="510"/>
      <c r="G48" s="510"/>
      <c r="H48" s="510"/>
      <c r="I48" s="510"/>
      <c r="J48" s="510"/>
      <c r="K48" s="510"/>
      <c r="L48" s="510"/>
      <c r="M48" s="510"/>
      <c r="N48" s="510"/>
      <c r="O48" s="510"/>
      <c r="P48" s="510"/>
      <c r="Q48" s="510"/>
      <c r="R48" s="510"/>
      <c r="S48" s="510"/>
      <c r="T48" s="510"/>
      <c r="U48" s="510"/>
      <c r="V48" s="510"/>
      <c r="W48" s="510"/>
      <c r="X48" s="510"/>
      <c r="Y48" s="511"/>
      <c r="Z48" s="290"/>
      <c r="AA48" s="37"/>
      <c r="AB48" s="32"/>
      <c r="AC48" s="13"/>
      <c r="AD48" s="13"/>
      <c r="AE48" s="13"/>
      <c r="AF48" s="13"/>
      <c r="AG48" s="13"/>
      <c r="AH48" s="13"/>
      <c r="AI48" s="13"/>
      <c r="AJ48" s="13"/>
      <c r="AK48" s="13"/>
      <c r="AL48" s="13"/>
      <c r="AM48" s="13"/>
      <c r="AN48" s="13"/>
      <c r="AO48" s="13"/>
      <c r="AP48" s="13"/>
      <c r="AQ48" s="13"/>
      <c r="AR48" s="13"/>
      <c r="AS48" s="13"/>
      <c r="AT48" s="13"/>
      <c r="AU48" s="13"/>
      <c r="AV48" s="13"/>
    </row>
    <row r="49" spans="1:50" ht="36.75" customHeight="1">
      <c r="A49" s="523" t="s">
        <v>77</v>
      </c>
      <c r="B49" s="524"/>
      <c r="C49" s="524"/>
      <c r="D49" s="524"/>
      <c r="E49" s="524"/>
      <c r="F49" s="524"/>
      <c r="G49" s="524"/>
      <c r="H49" s="524"/>
      <c r="I49" s="524"/>
      <c r="J49" s="524"/>
      <c r="K49" s="524"/>
      <c r="L49" s="524"/>
      <c r="M49" s="524"/>
      <c r="N49" s="524"/>
      <c r="O49" s="524"/>
      <c r="P49" s="524"/>
      <c r="Q49" s="524"/>
      <c r="R49" s="524"/>
      <c r="S49" s="524"/>
      <c r="T49" s="524"/>
      <c r="U49" s="524"/>
      <c r="V49" s="524"/>
      <c r="W49" s="524"/>
      <c r="X49" s="524"/>
      <c r="Y49" s="525"/>
      <c r="Z49" s="289"/>
      <c r="AA49" s="37"/>
      <c r="AB49" s="60"/>
      <c r="AC49" s="61"/>
      <c r="AD49" s="61"/>
      <c r="AE49" s="61"/>
      <c r="AF49" s="61"/>
      <c r="AG49" s="61"/>
      <c r="AH49" s="61"/>
      <c r="AI49" s="61"/>
      <c r="AJ49" s="61"/>
      <c r="AK49" s="61"/>
      <c r="AL49" s="61"/>
      <c r="AM49" s="61"/>
      <c r="AN49" s="61"/>
      <c r="AO49" s="61"/>
      <c r="AP49" s="61"/>
      <c r="AQ49" s="61"/>
      <c r="AR49" s="61"/>
      <c r="AS49" s="61"/>
      <c r="AT49" s="61"/>
      <c r="AU49" s="61"/>
      <c r="AV49" s="61"/>
    </row>
    <row r="50" spans="1:50" ht="36.75" customHeight="1">
      <c r="A50" s="520" t="s">
        <v>78</v>
      </c>
      <c r="B50" s="521"/>
      <c r="C50" s="521"/>
      <c r="D50" s="521"/>
      <c r="E50" s="521"/>
      <c r="F50" s="521"/>
      <c r="G50" s="521"/>
      <c r="H50" s="521"/>
      <c r="I50" s="521"/>
      <c r="J50" s="521"/>
      <c r="K50" s="521"/>
      <c r="L50" s="521"/>
      <c r="M50" s="521"/>
      <c r="N50" s="521"/>
      <c r="O50" s="521"/>
      <c r="P50" s="521"/>
      <c r="Q50" s="521"/>
      <c r="R50" s="521"/>
      <c r="S50" s="521"/>
      <c r="T50" s="521"/>
      <c r="U50" s="521"/>
      <c r="V50" s="521"/>
      <c r="W50" s="521"/>
      <c r="X50" s="521"/>
      <c r="Y50" s="522"/>
      <c r="Z50" s="290"/>
      <c r="AA50" s="37"/>
      <c r="AB50" s="31"/>
      <c r="AC50" s="32"/>
      <c r="AD50" s="32"/>
      <c r="AE50" s="32"/>
      <c r="AF50" s="32"/>
      <c r="AG50" s="32"/>
      <c r="AH50" s="32"/>
      <c r="AI50" s="32"/>
      <c r="AJ50" s="32"/>
      <c r="AK50" s="32"/>
      <c r="AL50" s="32"/>
      <c r="AM50" s="32"/>
      <c r="AN50" s="32"/>
      <c r="AO50" s="32"/>
      <c r="AP50" s="32"/>
      <c r="AQ50" s="32"/>
      <c r="AR50" s="32"/>
      <c r="AS50" s="32"/>
      <c r="AT50" s="32"/>
      <c r="AU50" s="32"/>
      <c r="AV50" s="32"/>
    </row>
    <row r="51" spans="1:50" ht="36.75" customHeight="1">
      <c r="A51" s="515" t="s">
        <v>79</v>
      </c>
      <c r="B51" s="516"/>
      <c r="C51" s="516"/>
      <c r="D51" s="516"/>
      <c r="E51" s="516"/>
      <c r="F51" s="516"/>
      <c r="G51" s="516"/>
      <c r="H51" s="516"/>
      <c r="I51" s="516"/>
      <c r="J51" s="516"/>
      <c r="K51" s="516"/>
      <c r="L51" s="516"/>
      <c r="M51" s="516"/>
      <c r="N51" s="516"/>
      <c r="O51" s="516"/>
      <c r="P51" s="516"/>
      <c r="Q51" s="516"/>
      <c r="R51" s="516"/>
      <c r="S51" s="516"/>
      <c r="T51" s="516"/>
      <c r="U51" s="516"/>
      <c r="V51" s="516"/>
      <c r="W51" s="516"/>
      <c r="X51" s="516"/>
      <c r="Y51" s="517"/>
      <c r="Z51" s="291"/>
      <c r="AA51" s="37"/>
      <c r="AB51" s="31"/>
      <c r="AC51" s="32"/>
      <c r="AD51" s="32"/>
      <c r="AE51" s="32"/>
      <c r="AF51" s="32"/>
      <c r="AG51" s="32"/>
      <c r="AH51" s="32"/>
      <c r="AI51" s="32"/>
      <c r="AJ51" s="32"/>
      <c r="AK51" s="32"/>
      <c r="AL51" s="32"/>
      <c r="AM51" s="32"/>
      <c r="AN51" s="32"/>
      <c r="AO51" s="32"/>
      <c r="AP51" s="32"/>
      <c r="AQ51" s="32"/>
      <c r="AR51" s="32"/>
      <c r="AS51" s="32"/>
      <c r="AT51" s="32"/>
      <c r="AU51" s="32"/>
      <c r="AV51" s="32"/>
    </row>
    <row r="52" spans="1:50" ht="36.75" customHeight="1">
      <c r="A52" s="515" t="s">
        <v>80</v>
      </c>
      <c r="B52" s="516"/>
      <c r="C52" s="516"/>
      <c r="D52" s="516"/>
      <c r="E52" s="516"/>
      <c r="F52" s="516"/>
      <c r="G52" s="516"/>
      <c r="H52" s="516"/>
      <c r="I52" s="516"/>
      <c r="J52" s="516"/>
      <c r="K52" s="516"/>
      <c r="L52" s="516"/>
      <c r="M52" s="516"/>
      <c r="N52" s="516"/>
      <c r="O52" s="516"/>
      <c r="P52" s="516"/>
      <c r="Q52" s="516"/>
      <c r="R52" s="516"/>
      <c r="S52" s="516"/>
      <c r="T52" s="516"/>
      <c r="U52" s="516"/>
      <c r="V52" s="516"/>
      <c r="W52" s="516"/>
      <c r="X52" s="516"/>
      <c r="Y52" s="517"/>
      <c r="Z52" s="291"/>
      <c r="AA52" s="37"/>
      <c r="AB52" s="31"/>
      <c r="AC52" s="32"/>
      <c r="AD52" s="32"/>
      <c r="AE52" s="32"/>
      <c r="AF52" s="32"/>
      <c r="AG52" s="32"/>
      <c r="AH52" s="32"/>
      <c r="AI52" s="32"/>
      <c r="AJ52" s="32"/>
      <c r="AK52" s="32"/>
      <c r="AL52" s="32"/>
      <c r="AM52" s="32"/>
      <c r="AN52" s="32"/>
      <c r="AO52" s="32"/>
      <c r="AP52" s="32"/>
      <c r="AQ52" s="32"/>
      <c r="AR52" s="32"/>
      <c r="AS52" s="32"/>
      <c r="AT52" s="32"/>
      <c r="AU52" s="32"/>
      <c r="AV52" s="32"/>
    </row>
    <row r="53" spans="1:50" ht="36.75" customHeight="1">
      <c r="A53" s="520" t="s">
        <v>81</v>
      </c>
      <c r="B53" s="521"/>
      <c r="C53" s="521"/>
      <c r="D53" s="521"/>
      <c r="E53" s="521"/>
      <c r="F53" s="521"/>
      <c r="G53" s="521"/>
      <c r="H53" s="521"/>
      <c r="I53" s="521"/>
      <c r="J53" s="521"/>
      <c r="K53" s="521"/>
      <c r="L53" s="521"/>
      <c r="M53" s="521"/>
      <c r="N53" s="521"/>
      <c r="O53" s="521"/>
      <c r="P53" s="521"/>
      <c r="Q53" s="521"/>
      <c r="R53" s="521"/>
      <c r="S53" s="521"/>
      <c r="T53" s="521"/>
      <c r="U53" s="521"/>
      <c r="V53" s="521"/>
      <c r="W53" s="521"/>
      <c r="X53" s="521"/>
      <c r="Y53" s="522"/>
      <c r="Z53" s="290"/>
      <c r="AA53" s="37"/>
      <c r="AB53" s="31"/>
      <c r="AC53" s="32"/>
      <c r="AD53" s="32"/>
      <c r="AE53" s="32"/>
      <c r="AF53" s="32"/>
      <c r="AG53" s="32"/>
      <c r="AH53" s="32"/>
      <c r="AI53" s="32"/>
      <c r="AJ53" s="32"/>
      <c r="AK53" s="32"/>
      <c r="AL53" s="32"/>
      <c r="AM53" s="32"/>
      <c r="AN53" s="32"/>
      <c r="AO53" s="32"/>
      <c r="AP53" s="32"/>
      <c r="AQ53" s="32"/>
      <c r="AR53" s="32"/>
      <c r="AS53" s="32"/>
      <c r="AT53" s="32"/>
      <c r="AU53" s="32"/>
      <c r="AV53" s="32"/>
    </row>
    <row r="54" spans="1:50" ht="36.75" customHeight="1">
      <c r="A54" s="520" t="s">
        <v>82</v>
      </c>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2"/>
      <c r="Z54" s="290"/>
      <c r="AA54" s="37"/>
      <c r="AB54" s="64"/>
      <c r="AC54" s="63"/>
      <c r="AD54" s="63"/>
      <c r="AE54" s="63"/>
      <c r="AF54" s="63"/>
      <c r="AG54" s="63"/>
      <c r="AH54" s="63"/>
      <c r="AI54" s="63"/>
      <c r="AJ54" s="63"/>
      <c r="AK54" s="63"/>
      <c r="AL54" s="63"/>
      <c r="AM54" s="63"/>
      <c r="AN54" s="63"/>
      <c r="AO54" s="63"/>
      <c r="AP54" s="63"/>
      <c r="AQ54" s="63"/>
      <c r="AR54" s="63"/>
      <c r="AS54" s="63"/>
      <c r="AT54" s="63"/>
      <c r="AU54" s="63"/>
      <c r="AV54" s="63"/>
    </row>
    <row r="55" spans="1:50" ht="36.75" customHeight="1" thickBot="1">
      <c r="A55" s="501" t="s">
        <v>83</v>
      </c>
      <c r="B55" s="502"/>
      <c r="C55" s="502"/>
      <c r="D55" s="502"/>
      <c r="E55" s="502"/>
      <c r="F55" s="502"/>
      <c r="G55" s="502"/>
      <c r="H55" s="502"/>
      <c r="I55" s="502"/>
      <c r="J55" s="502"/>
      <c r="K55" s="502"/>
      <c r="L55" s="502"/>
      <c r="M55" s="502"/>
      <c r="N55" s="502"/>
      <c r="O55" s="502"/>
      <c r="P55" s="502"/>
      <c r="Q55" s="502"/>
      <c r="R55" s="502"/>
      <c r="S55" s="502"/>
      <c r="T55" s="502"/>
      <c r="U55" s="502"/>
      <c r="V55" s="502"/>
      <c r="W55" s="502"/>
      <c r="X55" s="502"/>
      <c r="Y55" s="503"/>
      <c r="Z55" s="290"/>
      <c r="AA55" s="37" t="s">
        <v>0</v>
      </c>
      <c r="AB55" s="31"/>
      <c r="AC55" s="32"/>
      <c r="AD55" s="32"/>
      <c r="AE55" s="32"/>
      <c r="AF55" s="32"/>
      <c r="AG55" s="32"/>
      <c r="AH55" s="32"/>
      <c r="AI55" s="32"/>
      <c r="AJ55" s="32"/>
      <c r="AK55" s="32"/>
      <c r="AL55" s="32"/>
      <c r="AM55" s="32"/>
      <c r="AN55" s="32"/>
      <c r="AO55" s="32"/>
      <c r="AP55" s="32"/>
      <c r="AQ55" s="32"/>
      <c r="AR55" s="32"/>
      <c r="AS55" s="32"/>
      <c r="AT55" s="32"/>
      <c r="AU55" s="32"/>
      <c r="AV55" s="32"/>
    </row>
    <row r="56" spans="1:50">
      <c r="A56" s="16"/>
      <c r="B56" s="16"/>
      <c r="C56" s="16"/>
      <c r="D56" s="16"/>
      <c r="E56" s="16"/>
      <c r="F56" s="16"/>
      <c r="G56" s="16"/>
      <c r="H56" s="16"/>
      <c r="I56" s="16"/>
      <c r="J56" s="16"/>
      <c r="K56" s="16"/>
      <c r="L56" s="16"/>
      <c r="M56" s="16"/>
      <c r="N56" s="16"/>
      <c r="O56" s="16"/>
      <c r="P56" s="16"/>
      <c r="Q56" s="16"/>
      <c r="R56" s="16"/>
      <c r="S56" s="16"/>
      <c r="T56" s="16"/>
      <c r="U56" s="41"/>
      <c r="AW56" s="13"/>
    </row>
    <row r="57" spans="1:50">
      <c r="A57" s="16"/>
      <c r="B57" s="16"/>
      <c r="C57" s="16"/>
      <c r="D57" s="16"/>
      <c r="E57" s="16"/>
      <c r="F57" s="16"/>
      <c r="G57" s="16"/>
      <c r="H57" s="16"/>
      <c r="I57" s="16"/>
      <c r="J57" s="16"/>
      <c r="K57" s="16"/>
      <c r="L57" s="16"/>
      <c r="M57" s="16"/>
      <c r="N57" s="16"/>
      <c r="O57" s="16"/>
      <c r="P57" s="16"/>
      <c r="Q57" s="16"/>
      <c r="R57" s="16"/>
      <c r="S57" s="16"/>
      <c r="T57" s="16"/>
      <c r="U57" s="41"/>
      <c r="AB57" s="519"/>
      <c r="AC57" s="519"/>
      <c r="AD57" s="519"/>
      <c r="AE57" s="519"/>
      <c r="AF57" s="519"/>
      <c r="AG57" s="519"/>
      <c r="AH57" s="519"/>
      <c r="AI57" s="519"/>
      <c r="AJ57" s="519"/>
      <c r="AK57" s="519"/>
      <c r="AL57" s="519"/>
      <c r="AM57" s="519"/>
      <c r="AN57" s="519"/>
      <c r="AO57" s="519"/>
      <c r="AP57" s="519"/>
      <c r="AQ57" s="519"/>
      <c r="AR57" s="519"/>
      <c r="AS57" s="519"/>
      <c r="AT57" s="519"/>
      <c r="AU57" s="519"/>
      <c r="AV57" s="519"/>
      <c r="AW57" s="519"/>
      <c r="AX57" s="10"/>
    </row>
  </sheetData>
  <sheetProtection algorithmName="SHA-512" hashValue="eOlpNWW3W397W4K+WSKlqhxuw52iHM/ZUeLPxWi0WRt1ULE73pzs4SQkWcK6ZeWo/lFTKU5r3miBcPvlmvpDBg==" saltValue="55THeocucVsfgv1W0fogtQ==" spinCount="100000" sheet="1" objects="1" scenarios="1" selectLockedCells="1"/>
  <mergeCells count="35">
    <mergeCell ref="AB42:AV42"/>
    <mergeCell ref="AB57:AW57"/>
    <mergeCell ref="A46:Y46"/>
    <mergeCell ref="AB47:AV47"/>
    <mergeCell ref="A50:Y50"/>
    <mergeCell ref="A52:Y52"/>
    <mergeCell ref="A53:Y53"/>
    <mergeCell ref="A49:Y49"/>
    <mergeCell ref="A54:Y54"/>
    <mergeCell ref="A1:AB1"/>
    <mergeCell ref="AB44:AV44"/>
    <mergeCell ref="AB45:AV45"/>
    <mergeCell ref="AB46:AV46"/>
    <mergeCell ref="A55:Y55"/>
    <mergeCell ref="AA4:AA5"/>
    <mergeCell ref="AB4:AB5"/>
    <mergeCell ref="A43:Y43"/>
    <mergeCell ref="A44:Y44"/>
    <mergeCell ref="A45:Y45"/>
    <mergeCell ref="A48:Y48"/>
    <mergeCell ref="A47:Y47"/>
    <mergeCell ref="A40:Y40"/>
    <mergeCell ref="A41:Y41"/>
    <mergeCell ref="A42:Y42"/>
    <mergeCell ref="A51:Y51"/>
    <mergeCell ref="D7:I7"/>
    <mergeCell ref="K7:Y7"/>
    <mergeCell ref="A37:Y37"/>
    <mergeCell ref="AA3:AB3"/>
    <mergeCell ref="D3:Y6"/>
    <mergeCell ref="A39:Y39"/>
    <mergeCell ref="A38:Y38"/>
    <mergeCell ref="D8:I8"/>
    <mergeCell ref="M8:R8"/>
    <mergeCell ref="T8:Y8"/>
  </mergeCells>
  <conditionalFormatting sqref="M9:M35">
    <cfRule type="dataBar" priority="1">
      <dataBar>
        <cfvo type="min" val="0"/>
        <cfvo type="max" val="0"/>
        <color rgb="FFD6007B"/>
      </dataBar>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dimension ref="A1:CE26"/>
  <sheetViews>
    <sheetView topLeftCell="A4" zoomScale="80" zoomScaleNormal="80" workbookViewId="0">
      <selection activeCell="AA6" sqref="AA6"/>
    </sheetView>
  </sheetViews>
  <sheetFormatPr defaultRowHeight="18.75"/>
  <cols>
    <col min="1" max="1" width="37.140625" style="1" customWidth="1"/>
    <col min="2" max="2" width="27.42578125" style="1" customWidth="1"/>
    <col min="3" max="3" width="1.42578125" style="1" customWidth="1"/>
    <col min="4" max="4" width="8.5703125" style="6" customWidth="1"/>
    <col min="5" max="5" width="1.42578125" style="1" customWidth="1"/>
    <col min="6" max="6" width="6.28515625" style="11" bestFit="1" customWidth="1"/>
    <col min="7" max="7" width="1.5703125" style="1" bestFit="1" customWidth="1"/>
    <col min="8" max="8" width="7.7109375" style="10" bestFit="1" customWidth="1"/>
    <col min="9" max="10" width="2.7109375" style="1" customWidth="1"/>
    <col min="11" max="11" width="18.7109375" style="9" customWidth="1"/>
    <col min="12" max="12" width="5" style="1" customWidth="1"/>
    <col min="13" max="13" width="16.85546875" style="7" customWidth="1"/>
    <col min="14" max="14" width="1.7109375" style="7" bestFit="1" customWidth="1"/>
    <col min="15" max="15" width="8.28515625" style="7" bestFit="1" customWidth="1"/>
    <col min="16" max="16" width="1.7109375" style="7" bestFit="1" customWidth="1"/>
    <col min="17" max="17" width="8.28515625" style="7" customWidth="1"/>
    <col min="18" max="18" width="1.7109375" style="7" bestFit="1" customWidth="1"/>
    <col min="19" max="19" width="1.85546875" style="7" customWidth="1"/>
    <col min="20" max="20" width="17.85546875" style="2" customWidth="1"/>
    <col min="21" max="21" width="1.5703125" style="2" customWidth="1"/>
    <col min="22" max="22" width="9.5703125" style="2" customWidth="1"/>
    <col min="23" max="23" width="1.7109375" style="2" bestFit="1" customWidth="1"/>
    <col min="24" max="24" width="10.28515625" style="2" bestFit="1" customWidth="1"/>
    <col min="25" max="26" width="3.7109375" style="2" customWidth="1"/>
    <col min="27" max="27" width="29.140625" style="1" customWidth="1"/>
    <col min="28" max="28" width="28.85546875" style="1" customWidth="1"/>
    <col min="29" max="16384" width="9.140625" style="1"/>
  </cols>
  <sheetData>
    <row r="1" spans="1:28" ht="70.5" customHeight="1">
      <c r="A1" s="545" t="s">
        <v>241</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row>
    <row r="2" spans="1:28" ht="15" customHeight="1">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row>
    <row r="3" spans="1:28" ht="21" customHeight="1">
      <c r="A3" s="293" t="s">
        <v>26</v>
      </c>
      <c r="B3" s="24" t="str">
        <f>'data entry DASHBOARD'!B4</f>
        <v>Republic of Loa</v>
      </c>
      <c r="C3" s="43"/>
      <c r="D3" s="542" t="s">
        <v>243</v>
      </c>
      <c r="E3" s="543"/>
      <c r="F3" s="543"/>
      <c r="G3" s="543"/>
      <c r="H3" s="543"/>
      <c r="I3" s="543"/>
      <c r="J3" s="543"/>
      <c r="K3" s="543"/>
      <c r="L3" s="543"/>
      <c r="M3" s="543"/>
      <c r="N3" s="543"/>
      <c r="O3" s="543"/>
      <c r="P3" s="543"/>
      <c r="Q3" s="543"/>
      <c r="R3" s="543"/>
      <c r="S3" s="543"/>
      <c r="T3" s="543"/>
      <c r="U3" s="543"/>
      <c r="V3" s="543"/>
      <c r="W3" s="543"/>
      <c r="X3" s="543"/>
      <c r="Y3" s="544"/>
      <c r="Z3" s="311"/>
      <c r="AA3" s="493" t="s">
        <v>215</v>
      </c>
      <c r="AB3" s="494"/>
    </row>
    <row r="4" spans="1:28" s="3" customFormat="1" ht="22.5" customHeight="1">
      <c r="A4" s="293" t="s">
        <v>27</v>
      </c>
      <c r="B4" s="24">
        <f>'data entry DASHBOARD'!B5</f>
        <v>1000000</v>
      </c>
      <c r="D4" s="543"/>
      <c r="E4" s="543"/>
      <c r="F4" s="543"/>
      <c r="G4" s="543"/>
      <c r="H4" s="543"/>
      <c r="I4" s="543"/>
      <c r="J4" s="543"/>
      <c r="K4" s="543"/>
      <c r="L4" s="543"/>
      <c r="M4" s="543"/>
      <c r="N4" s="543"/>
      <c r="O4" s="543"/>
      <c r="P4" s="543"/>
      <c r="Q4" s="543"/>
      <c r="R4" s="543"/>
      <c r="S4" s="543"/>
      <c r="T4" s="543"/>
      <c r="U4" s="543"/>
      <c r="V4" s="543"/>
      <c r="W4" s="543"/>
      <c r="X4" s="543"/>
      <c r="Y4" s="544"/>
      <c r="Z4" s="312"/>
      <c r="AA4" s="504" t="s">
        <v>239</v>
      </c>
      <c r="AB4" s="504" t="s">
        <v>220</v>
      </c>
    </row>
    <row r="5" spans="1:28" s="3" customFormat="1" ht="28.5" customHeight="1">
      <c r="A5" s="294"/>
      <c r="C5" s="2"/>
      <c r="D5" s="543"/>
      <c r="E5" s="543"/>
      <c r="F5" s="543"/>
      <c r="G5" s="543"/>
      <c r="H5" s="543"/>
      <c r="I5" s="543"/>
      <c r="J5" s="543"/>
      <c r="K5" s="543"/>
      <c r="L5" s="543"/>
      <c r="M5" s="543"/>
      <c r="N5" s="543"/>
      <c r="O5" s="543"/>
      <c r="P5" s="543"/>
      <c r="Q5" s="543"/>
      <c r="R5" s="543"/>
      <c r="S5" s="543"/>
      <c r="T5" s="543"/>
      <c r="U5" s="543"/>
      <c r="V5" s="543"/>
      <c r="W5" s="543"/>
      <c r="X5" s="543"/>
      <c r="Y5" s="544"/>
      <c r="Z5" s="312"/>
      <c r="AA5" s="505"/>
      <c r="AB5" s="505"/>
    </row>
    <row r="6" spans="1:28" ht="30.75" customHeight="1">
      <c r="A6" s="295" t="s">
        <v>1</v>
      </c>
      <c r="B6" s="26">
        <f>'data entry DASHBOARD'!G9</f>
        <v>2.7E-2</v>
      </c>
      <c r="C6" s="5"/>
      <c r="D6" s="543"/>
      <c r="E6" s="543"/>
      <c r="F6" s="543"/>
      <c r="G6" s="543"/>
      <c r="H6" s="543"/>
      <c r="I6" s="543"/>
      <c r="J6" s="543"/>
      <c r="K6" s="543"/>
      <c r="L6" s="543"/>
      <c r="M6" s="543"/>
      <c r="N6" s="543"/>
      <c r="O6" s="543"/>
      <c r="P6" s="543"/>
      <c r="Q6" s="543"/>
      <c r="R6" s="543"/>
      <c r="S6" s="543"/>
      <c r="T6" s="543"/>
      <c r="U6" s="543"/>
      <c r="V6" s="543"/>
      <c r="W6" s="543"/>
      <c r="X6" s="543"/>
      <c r="Y6" s="544"/>
      <c r="Z6" s="312"/>
      <c r="AA6" s="340">
        <v>0.25</v>
      </c>
      <c r="AB6" s="182">
        <f>B6*(1-AA6)</f>
        <v>2.0250000000000001E-2</v>
      </c>
    </row>
    <row r="7" spans="1:28" ht="21.75" customHeight="1">
      <c r="A7" s="8"/>
      <c r="B7" s="78"/>
      <c r="C7" s="5"/>
      <c r="D7" s="540"/>
      <c r="E7" s="541"/>
      <c r="F7" s="541"/>
      <c r="G7" s="541"/>
      <c r="H7" s="541"/>
      <c r="I7" s="541"/>
      <c r="K7" s="491" t="s">
        <v>217</v>
      </c>
      <c r="L7" s="491"/>
      <c r="M7" s="491"/>
      <c r="N7" s="491"/>
      <c r="O7" s="491"/>
      <c r="P7" s="491"/>
      <c r="Q7" s="491"/>
      <c r="R7" s="491"/>
      <c r="S7" s="491"/>
      <c r="T7" s="491"/>
      <c r="U7" s="491"/>
      <c r="V7" s="491"/>
      <c r="W7" s="491"/>
      <c r="X7" s="491"/>
      <c r="Y7" s="491"/>
      <c r="Z7" s="287"/>
      <c r="AA7" s="184"/>
      <c r="AB7" s="183"/>
    </row>
    <row r="8" spans="1:28" ht="64.5" customHeight="1">
      <c r="A8" s="27" t="str">
        <f>B3</f>
        <v>Republic of Loa</v>
      </c>
      <c r="B8" s="25" t="s">
        <v>244</v>
      </c>
      <c r="C8" s="21"/>
      <c r="D8" s="486" t="s">
        <v>230</v>
      </c>
      <c r="E8" s="486"/>
      <c r="F8" s="486"/>
      <c r="G8" s="486"/>
      <c r="H8" s="486"/>
      <c r="I8" s="486"/>
      <c r="J8" s="19"/>
      <c r="K8" s="330" t="s">
        <v>233</v>
      </c>
      <c r="L8" s="22"/>
      <c r="M8" s="487" t="s">
        <v>219</v>
      </c>
      <c r="N8" s="487"/>
      <c r="O8" s="487"/>
      <c r="P8" s="487"/>
      <c r="Q8" s="487"/>
      <c r="R8" s="487"/>
      <c r="S8" s="17"/>
      <c r="T8" s="488" t="s">
        <v>218</v>
      </c>
      <c r="U8" s="488"/>
      <c r="V8" s="488"/>
      <c r="W8" s="488"/>
      <c r="X8" s="488"/>
      <c r="Y8" s="488"/>
      <c r="Z8" s="296"/>
      <c r="AA8" s="321" t="s">
        <v>238</v>
      </c>
      <c r="AB8" s="331" t="s">
        <v>36</v>
      </c>
    </row>
    <row r="9" spans="1:28" ht="26.25">
      <c r="A9" s="43" t="s">
        <v>22</v>
      </c>
      <c r="B9" s="9">
        <f>'data entry DASHBOARD'!B13</f>
        <v>360</v>
      </c>
      <c r="C9" s="9"/>
      <c r="D9" s="280">
        <v>3.56</v>
      </c>
      <c r="E9" s="114" t="s">
        <v>3</v>
      </c>
      <c r="F9" s="115">
        <v>2.54</v>
      </c>
      <c r="G9" s="113" t="s">
        <v>4</v>
      </c>
      <c r="H9" s="116">
        <v>4.99</v>
      </c>
      <c r="I9" s="117" t="s">
        <v>5</v>
      </c>
      <c r="J9" s="4" t="s">
        <v>0</v>
      </c>
      <c r="K9" s="48">
        <f t="shared" ref="K9:K19" si="0">B9*B$4/10000</f>
        <v>36000</v>
      </c>
      <c r="L9" s="49"/>
      <c r="M9" s="50">
        <f t="shared" ref="M9" si="1">(B$6*(D9-1))/((1+B$6*(D9-1)))</f>
        <v>6.4651302005387601E-2</v>
      </c>
      <c r="N9" s="51" t="s">
        <v>3</v>
      </c>
      <c r="O9" s="51">
        <f t="shared" ref="O9" si="2">(B$6*(F9-1))/((1+B$6*(F9-1)))</f>
        <v>3.9920121354096665E-2</v>
      </c>
      <c r="P9" s="51" t="s">
        <v>4</v>
      </c>
      <c r="Q9" s="51">
        <f t="shared" ref="Q9" si="3">(B$6*(H9-1))/((1+B$6*(H9-1)))</f>
        <v>9.7252940698545676E-2</v>
      </c>
      <c r="R9" s="51" t="s">
        <v>5</v>
      </c>
      <c r="S9" s="52"/>
      <c r="T9" s="53">
        <f t="shared" ref="T9" si="4">M9*$K9</f>
        <v>2327.4468721939538</v>
      </c>
      <c r="U9" s="48" t="s">
        <v>3</v>
      </c>
      <c r="V9" s="82">
        <f t="shared" ref="V9" si="5">O9*$K9</f>
        <v>1437.1243687474798</v>
      </c>
      <c r="W9" s="48" t="s">
        <v>4</v>
      </c>
      <c r="X9" s="82">
        <f t="shared" ref="X9" si="6">Q9*$K9</f>
        <v>3501.1058651476442</v>
      </c>
      <c r="Y9" s="48" t="s">
        <v>5</v>
      </c>
      <c r="Z9" s="48"/>
      <c r="AA9" s="313">
        <f>T9-AB9</f>
        <v>1774.2622452083967</v>
      </c>
      <c r="AB9" s="314">
        <f t="shared" ref="AB9:AB19" si="7">T9-K9*((B$6*(1-AA$6)*(D9-1))/((1+(B$6*(1-AA$6)*(D9-1)))))</f>
        <v>553.18462698555709</v>
      </c>
    </row>
    <row r="10" spans="1:28" ht="26.25">
      <c r="A10" s="92" t="s">
        <v>9</v>
      </c>
      <c r="B10" s="93">
        <f>'data entry DASHBOARD'!B17</f>
        <v>31</v>
      </c>
      <c r="C10" s="93"/>
      <c r="D10" s="281">
        <v>2.9</v>
      </c>
      <c r="E10" s="127" t="s">
        <v>3</v>
      </c>
      <c r="F10" s="128">
        <v>2.0499999999999998</v>
      </c>
      <c r="G10" s="126" t="s">
        <v>4</v>
      </c>
      <c r="H10" s="129">
        <v>4.09</v>
      </c>
      <c r="I10" s="130" t="s">
        <v>5</v>
      </c>
      <c r="J10" s="118"/>
      <c r="K10" s="119">
        <f t="shared" si="0"/>
        <v>3100</v>
      </c>
      <c r="L10" s="120"/>
      <c r="M10" s="121">
        <f t="shared" ref="M10" si="8">(B$6*(D10-1))/((1+B$6*(D10-1)))</f>
        <v>4.8796727860743842E-2</v>
      </c>
      <c r="N10" s="122" t="s">
        <v>3</v>
      </c>
      <c r="O10" s="122">
        <f t="shared" ref="O10" si="9">(B$6*(F10-1))/((1+B$6*(F10-1)))</f>
        <v>2.7568434871395917E-2</v>
      </c>
      <c r="P10" s="122" t="s">
        <v>4</v>
      </c>
      <c r="Q10" s="122">
        <f t="shared" ref="Q10" si="10">(B$6*(H10-1))/((1+B$6*(H10-1)))</f>
        <v>7.7005436437979385E-2</v>
      </c>
      <c r="R10" s="122" t="s">
        <v>5</v>
      </c>
      <c r="S10" s="123"/>
      <c r="T10" s="124">
        <f t="shared" ref="T10" si="11">M10*$K10</f>
        <v>151.26985636830591</v>
      </c>
      <c r="U10" s="119" t="s">
        <v>3</v>
      </c>
      <c r="V10" s="125">
        <f t="shared" ref="V10" si="12">O10*$K10</f>
        <v>85.462148101327344</v>
      </c>
      <c r="W10" s="119" t="s">
        <v>4</v>
      </c>
      <c r="X10" s="125">
        <f t="shared" ref="X10" si="13">Q10*$K10</f>
        <v>238.71685295773611</v>
      </c>
      <c r="Y10" s="119" t="s">
        <v>5</v>
      </c>
      <c r="Z10" s="48"/>
      <c r="AA10" s="315">
        <f t="shared" ref="AA10:AA19" si="14">T10-AB10</f>
        <v>114.8535111581887</v>
      </c>
      <c r="AB10" s="316">
        <f t="shared" si="7"/>
        <v>36.416345210117214</v>
      </c>
    </row>
    <row r="11" spans="1:28" ht="26.25">
      <c r="A11" s="94" t="s">
        <v>97</v>
      </c>
      <c r="B11" s="100">
        <f>'data entry DASHBOARD'!B18</f>
        <v>48</v>
      </c>
      <c r="C11" s="93"/>
      <c r="D11" s="281">
        <v>2.94</v>
      </c>
      <c r="E11" s="127" t="s">
        <v>3</v>
      </c>
      <c r="F11" s="128">
        <v>1.33</v>
      </c>
      <c r="G11" s="131" t="s">
        <v>4</v>
      </c>
      <c r="H11" s="129">
        <v>6.67</v>
      </c>
      <c r="I11" s="130" t="s">
        <v>5</v>
      </c>
      <c r="J11" s="118" t="s">
        <v>0</v>
      </c>
      <c r="K11" s="119">
        <f t="shared" si="0"/>
        <v>4800</v>
      </c>
      <c r="L11" s="120"/>
      <c r="M11" s="121">
        <f>(B$6*(D11-1))/((1+B$6*(D11-1)))</f>
        <v>4.9772895722077569E-2</v>
      </c>
      <c r="N11" s="122" t="s">
        <v>3</v>
      </c>
      <c r="O11" s="122">
        <f>(B$6*(F11-1))/((1+B$6*(F11-1)))</f>
        <v>8.8313130011596682E-3</v>
      </c>
      <c r="P11" s="122" t="s">
        <v>4</v>
      </c>
      <c r="Q11" s="122">
        <f>(B$6*(H11-1))/((1+B$6*(H11-1)))</f>
        <v>0.13276500533349522</v>
      </c>
      <c r="R11" s="122" t="s">
        <v>5</v>
      </c>
      <c r="S11" s="123"/>
      <c r="T11" s="124">
        <f>M11*$K11</f>
        <v>238.90989946597233</v>
      </c>
      <c r="U11" s="119" t="s">
        <v>3</v>
      </c>
      <c r="V11" s="125">
        <f>O11*$K11</f>
        <v>42.390302405566409</v>
      </c>
      <c r="W11" s="119" t="s">
        <v>4</v>
      </c>
      <c r="X11" s="125">
        <f>Q11*$K11</f>
        <v>637.27202560077706</v>
      </c>
      <c r="Y11" s="119" t="s">
        <v>5</v>
      </c>
      <c r="Z11" s="48"/>
      <c r="AA11" s="315">
        <f t="shared" si="14"/>
        <v>181.44012470111664</v>
      </c>
      <c r="AB11" s="316">
        <f t="shared" si="7"/>
        <v>57.469774764855686</v>
      </c>
    </row>
    <row r="12" spans="1:28" ht="26.25">
      <c r="A12" s="94" t="s">
        <v>10</v>
      </c>
      <c r="B12" s="100">
        <f>'data entry DASHBOARD'!B20</f>
        <v>860</v>
      </c>
      <c r="C12" s="93"/>
      <c r="D12" s="281">
        <f>1/0.7</f>
        <v>1.4285714285714286</v>
      </c>
      <c r="E12" s="127" t="s">
        <v>3</v>
      </c>
      <c r="F12" s="128">
        <f>1/0.9</f>
        <v>1.1111111111111112</v>
      </c>
      <c r="G12" s="131"/>
      <c r="H12" s="129">
        <f>1/0.55</f>
        <v>1.8181818181818181</v>
      </c>
      <c r="I12" s="130" t="s">
        <v>5</v>
      </c>
      <c r="J12" s="118"/>
      <c r="K12" s="119">
        <f t="shared" si="0"/>
        <v>86000</v>
      </c>
      <c r="L12" s="120"/>
      <c r="M12" s="121">
        <f>(B$6*(D12-1))/((1+B$6*(D12-1)))</f>
        <v>1.1439062279339078E-2</v>
      </c>
      <c r="N12" s="122" t="s">
        <v>3</v>
      </c>
      <c r="O12" s="122">
        <f>(B$6*(F12-1))/((1+B$6*(F12-1)))</f>
        <v>2.9910269192422747E-3</v>
      </c>
      <c r="P12" s="122" t="s">
        <v>4</v>
      </c>
      <c r="Q12" s="122">
        <f>(B$6*(H12-1))/((1+B$6*(H12-1)))</f>
        <v>2.161344836787334E-2</v>
      </c>
      <c r="R12" s="122" t="s">
        <v>5</v>
      </c>
      <c r="S12" s="123"/>
      <c r="T12" s="124">
        <f>M12*$K12</f>
        <v>983.75935602316065</v>
      </c>
      <c r="U12" s="119" t="s">
        <v>3</v>
      </c>
      <c r="V12" s="125">
        <f>O12*$K12</f>
        <v>257.2283150548356</v>
      </c>
      <c r="W12" s="119" t="s">
        <v>4</v>
      </c>
      <c r="X12" s="125">
        <f>Q12*$K12</f>
        <v>1858.7565596371073</v>
      </c>
      <c r="Y12" s="119" t="s">
        <v>5</v>
      </c>
      <c r="Z12" s="48"/>
      <c r="AA12" s="315">
        <f t="shared" si="14"/>
        <v>739.93555925362034</v>
      </c>
      <c r="AB12" s="316">
        <f t="shared" si="7"/>
        <v>243.82379676954031</v>
      </c>
    </row>
    <row r="13" spans="1:28" ht="37.5">
      <c r="A13" s="90" t="s">
        <v>50</v>
      </c>
      <c r="B13" s="95">
        <f>'data entry DASHBOARD'!B25</f>
        <v>300</v>
      </c>
      <c r="C13" s="95"/>
      <c r="D13" s="282">
        <v>4</v>
      </c>
      <c r="E13" s="141" t="s">
        <v>3</v>
      </c>
      <c r="F13" s="142">
        <v>2.7</v>
      </c>
      <c r="G13" s="143" t="s">
        <v>4</v>
      </c>
      <c r="H13" s="144">
        <v>6.25</v>
      </c>
      <c r="I13" s="145" t="s">
        <v>5</v>
      </c>
      <c r="J13" s="132" t="s">
        <v>0</v>
      </c>
      <c r="K13" s="133">
        <f t="shared" si="0"/>
        <v>30000</v>
      </c>
      <c r="L13" s="134"/>
      <c r="M13" s="135">
        <f t="shared" ref="M13" si="15">(B$6*(D13-1))/((1+B$6*(D13-1)))</f>
        <v>7.4930619796484743E-2</v>
      </c>
      <c r="N13" s="136" t="s">
        <v>3</v>
      </c>
      <c r="O13" s="136">
        <f t="shared" ref="O13" si="16">(B$6*(F13-1))/((1+B$6*(F13-1)))</f>
        <v>4.3885648723587342E-2</v>
      </c>
      <c r="P13" s="136" t="s">
        <v>4</v>
      </c>
      <c r="Q13" s="136">
        <f t="shared" ref="Q13" si="17">(B$6*(H13-1))/((1+B$6*(H13-1)))</f>
        <v>0.12415152178673088</v>
      </c>
      <c r="R13" s="136" t="s">
        <v>5</v>
      </c>
      <c r="S13" s="137"/>
      <c r="T13" s="138">
        <f t="shared" ref="T13" si="18">M13*$K13</f>
        <v>2247.9185938945425</v>
      </c>
      <c r="U13" s="133" t="s">
        <v>3</v>
      </c>
      <c r="V13" s="139">
        <f t="shared" ref="V13" si="19">O13*$K13</f>
        <v>1316.5694617076203</v>
      </c>
      <c r="W13" s="133" t="s">
        <v>4</v>
      </c>
      <c r="X13" s="139">
        <f t="shared" ref="X13" si="20">Q13*$K13</f>
        <v>3724.5456536019265</v>
      </c>
      <c r="Y13" s="133" t="s">
        <v>5</v>
      </c>
      <c r="Z13" s="48"/>
      <c r="AA13" s="317">
        <f t="shared" si="14"/>
        <v>1718.1239688899361</v>
      </c>
      <c r="AB13" s="318">
        <f t="shared" si="7"/>
        <v>529.79462500460636</v>
      </c>
    </row>
    <row r="14" spans="1:28" ht="26.25">
      <c r="A14" s="20" t="s">
        <v>11</v>
      </c>
      <c r="B14" s="95">
        <f>'data entry DASHBOARD'!B31</f>
        <v>124.2</v>
      </c>
      <c r="C14" s="95"/>
      <c r="D14" s="323">
        <v>3.8</v>
      </c>
      <c r="E14" s="141" t="s">
        <v>3</v>
      </c>
      <c r="F14" s="147">
        <v>3</v>
      </c>
      <c r="G14" s="146" t="s">
        <v>4</v>
      </c>
      <c r="H14" s="148">
        <v>4.9000000000000004</v>
      </c>
      <c r="I14" s="145" t="s">
        <v>5</v>
      </c>
      <c r="J14" s="132" t="s">
        <v>0</v>
      </c>
      <c r="K14" s="133">
        <f t="shared" si="0"/>
        <v>12420</v>
      </c>
      <c r="L14" s="134"/>
      <c r="M14" s="135">
        <f t="shared" ref="M14:M19" si="21">(B$6*(D14-1))/((1+B$6*(D14-1)))</f>
        <v>7.0286351803644467E-2</v>
      </c>
      <c r="N14" s="136" t="s">
        <v>3</v>
      </c>
      <c r="O14" s="136">
        <f t="shared" ref="O14" si="22">(B$6*(F14-1))/((1+B$6*(F14-1)))</f>
        <v>5.1233396584440226E-2</v>
      </c>
      <c r="P14" s="136" t="s">
        <v>4</v>
      </c>
      <c r="Q14" s="136">
        <f t="shared" ref="Q14" si="23">(B$6*(H14-1))/((1+B$6*(H14-1)))</f>
        <v>9.5268252962996486E-2</v>
      </c>
      <c r="R14" s="136" t="s">
        <v>5</v>
      </c>
      <c r="S14" s="137"/>
      <c r="T14" s="138">
        <f t="shared" ref="T14" si="24">M14*$K14</f>
        <v>872.95648940126432</v>
      </c>
      <c r="U14" s="133" t="s">
        <v>3</v>
      </c>
      <c r="V14" s="139">
        <f t="shared" ref="V14" si="25">O14*$K14</f>
        <v>636.31878557874757</v>
      </c>
      <c r="W14" s="133" t="s">
        <v>4</v>
      </c>
      <c r="X14" s="139">
        <f t="shared" ref="X14" si="26">Q14*$K14</f>
        <v>1183.2317018004164</v>
      </c>
      <c r="Y14" s="133" t="s">
        <v>5</v>
      </c>
      <c r="Z14" s="48"/>
      <c r="AA14" s="317">
        <f t="shared" si="14"/>
        <v>666.42755749030005</v>
      </c>
      <c r="AB14" s="318">
        <f t="shared" si="7"/>
        <v>206.52893191096427</v>
      </c>
    </row>
    <row r="15" spans="1:28" ht="37.5">
      <c r="A15" s="30" t="s">
        <v>48</v>
      </c>
      <c r="B15" s="97">
        <f>'data entry DASHBOARD'!B32</f>
        <v>2.4</v>
      </c>
      <c r="C15" s="95"/>
      <c r="D15" s="323">
        <v>4.8</v>
      </c>
      <c r="E15" s="141" t="s">
        <v>3</v>
      </c>
      <c r="F15" s="147">
        <v>2.7</v>
      </c>
      <c r="G15" s="146"/>
      <c r="H15" s="148">
        <v>8.3000000000000007</v>
      </c>
      <c r="I15" s="145" t="s">
        <v>5</v>
      </c>
      <c r="J15" s="132" t="s">
        <v>0</v>
      </c>
      <c r="K15" s="133">
        <f t="shared" si="0"/>
        <v>240</v>
      </c>
      <c r="L15" s="134"/>
      <c r="M15" s="135">
        <f>(B$6*(D15-1))/((1+B$6*(D15-1)))</f>
        <v>9.3052784327952109E-2</v>
      </c>
      <c r="N15" s="136" t="s">
        <v>3</v>
      </c>
      <c r="O15" s="136">
        <f>(B$6*(F15-1))/((1+B$6*(F15-1)))</f>
        <v>4.3885648723587342E-2</v>
      </c>
      <c r="P15" s="136" t="s">
        <v>4</v>
      </c>
      <c r="Q15" s="136">
        <f>(B$6*(H15-1))/((1+B$6*(H15-1)))</f>
        <v>0.16464789908946623</v>
      </c>
      <c r="R15" s="136" t="s">
        <v>5</v>
      </c>
      <c r="S15" s="137"/>
      <c r="T15" s="138">
        <f>M15*$K15</f>
        <v>22.332668238708507</v>
      </c>
      <c r="U15" s="133" t="s">
        <v>3</v>
      </c>
      <c r="V15" s="139">
        <f>O15*$K15</f>
        <v>10.532555693660962</v>
      </c>
      <c r="W15" s="133" t="s">
        <v>4</v>
      </c>
      <c r="X15" s="139">
        <f>Q15*$K15</f>
        <v>39.515495781471891</v>
      </c>
      <c r="Y15" s="133" t="s">
        <v>5</v>
      </c>
      <c r="Z15" s="48"/>
      <c r="AA15" s="317">
        <f t="shared" si="14"/>
        <v>17.148428432146339</v>
      </c>
      <c r="AB15" s="318">
        <f t="shared" si="7"/>
        <v>5.184239806562168</v>
      </c>
    </row>
    <row r="16" spans="1:28" ht="26.25">
      <c r="A16" s="30" t="s">
        <v>45</v>
      </c>
      <c r="B16" s="95">
        <f>'data entry DASHBOARD'!B35</f>
        <v>9.4</v>
      </c>
      <c r="C16" s="95"/>
      <c r="D16" s="323">
        <v>10.6</v>
      </c>
      <c r="E16" s="141" t="s">
        <v>3</v>
      </c>
      <c r="F16" s="147">
        <v>4.7</v>
      </c>
      <c r="G16" s="146"/>
      <c r="H16" s="148">
        <v>20.9</v>
      </c>
      <c r="I16" s="145" t="s">
        <v>5</v>
      </c>
      <c r="J16" s="132" t="s">
        <v>0</v>
      </c>
      <c r="K16" s="133">
        <f t="shared" si="0"/>
        <v>940</v>
      </c>
      <c r="L16" s="134"/>
      <c r="M16" s="135">
        <f t="shared" si="21"/>
        <v>0.20584498094027956</v>
      </c>
      <c r="N16" s="136" t="s">
        <v>3</v>
      </c>
      <c r="O16" s="136">
        <f t="shared" ref="O16:O19" si="27">(B$6*(F16-1))/((1+B$6*(F16-1)))</f>
        <v>9.082643876716065E-2</v>
      </c>
      <c r="P16" s="136" t="s">
        <v>4</v>
      </c>
      <c r="Q16" s="136">
        <f t="shared" ref="Q16:Q19" si="28">(B$6*(H16-1))/((1+B$6*(H16-1)))</f>
        <v>0.34950887920379886</v>
      </c>
      <c r="R16" s="136" t="s">
        <v>5</v>
      </c>
      <c r="S16" s="137"/>
      <c r="T16" s="138">
        <f t="shared" ref="T16:T19" si="29">M16*$K16</f>
        <v>193.4942820838628</v>
      </c>
      <c r="U16" s="133" t="s">
        <v>3</v>
      </c>
      <c r="V16" s="139">
        <f t="shared" ref="V16:V19" si="30">O16*$K16</f>
        <v>85.376852441131007</v>
      </c>
      <c r="W16" s="133" t="s">
        <v>4</v>
      </c>
      <c r="X16" s="139">
        <f t="shared" ref="X16:X19" si="31">Q16*$K16</f>
        <v>328.53834645157093</v>
      </c>
      <c r="Y16" s="133" t="s">
        <v>5</v>
      </c>
      <c r="Z16" s="48"/>
      <c r="AA16" s="317">
        <f t="shared" si="14"/>
        <v>152.99397186872071</v>
      </c>
      <c r="AB16" s="318">
        <f t="shared" si="7"/>
        <v>40.500310215142093</v>
      </c>
    </row>
    <row r="17" spans="1:83" ht="26.25">
      <c r="A17" s="30" t="s">
        <v>49</v>
      </c>
      <c r="B17" s="97">
        <f>'data entry DASHBOARD'!B36</f>
        <v>2.8</v>
      </c>
      <c r="C17" s="95"/>
      <c r="D17" s="323">
        <v>6.5</v>
      </c>
      <c r="E17" s="141" t="s">
        <v>3</v>
      </c>
      <c r="F17" s="147">
        <v>3.3</v>
      </c>
      <c r="G17" s="146"/>
      <c r="H17" s="148">
        <v>11.8</v>
      </c>
      <c r="I17" s="145" t="s">
        <v>5</v>
      </c>
      <c r="J17" s="132" t="s">
        <v>0</v>
      </c>
      <c r="K17" s="133">
        <f t="shared" si="0"/>
        <v>280</v>
      </c>
      <c r="L17" s="134"/>
      <c r="M17" s="135">
        <f>(B$6*(D17-1))/((1+B$6*(D17-1)))</f>
        <v>0.12929908576404003</v>
      </c>
      <c r="N17" s="136" t="s">
        <v>3</v>
      </c>
      <c r="O17" s="136">
        <f>(B$6*(F17-1))/((1+B$6*(F17-1)))</f>
        <v>5.8469070708972781E-2</v>
      </c>
      <c r="P17" s="136" t="s">
        <v>4</v>
      </c>
      <c r="Q17" s="136">
        <f>(B$6*(H17-1))/((1+B$6*(H17-1)))</f>
        <v>0.22576649117373801</v>
      </c>
      <c r="R17" s="136" t="s">
        <v>5</v>
      </c>
      <c r="S17" s="137"/>
      <c r="T17" s="138">
        <f>M17*$K17</f>
        <v>36.203744013931207</v>
      </c>
      <c r="U17" s="133" t="s">
        <v>3</v>
      </c>
      <c r="V17" s="139">
        <f>O17*$K17</f>
        <v>16.371339798512381</v>
      </c>
      <c r="W17" s="133" t="s">
        <v>4</v>
      </c>
      <c r="X17" s="139">
        <f>Q17*$K17</f>
        <v>63.214617528646642</v>
      </c>
      <c r="Y17" s="133" t="s">
        <v>5</v>
      </c>
      <c r="Z17" s="48"/>
      <c r="AA17" s="317">
        <f t="shared" si="14"/>
        <v>28.059835789000115</v>
      </c>
      <c r="AB17" s="318">
        <f t="shared" si="7"/>
        <v>8.1439082249310921</v>
      </c>
    </row>
    <row r="18" spans="1:83" ht="26.25">
      <c r="A18" s="30" t="s">
        <v>46</v>
      </c>
      <c r="B18" s="95">
        <f>'data entry DASHBOARD'!B38</f>
        <v>2.8</v>
      </c>
      <c r="C18" s="95"/>
      <c r="D18" s="323">
        <v>3.7</v>
      </c>
      <c r="E18" s="141" t="s">
        <v>3</v>
      </c>
      <c r="F18" s="147">
        <v>1.5</v>
      </c>
      <c r="G18" s="146"/>
      <c r="H18" s="148">
        <v>8.9</v>
      </c>
      <c r="I18" s="145" t="s">
        <v>5</v>
      </c>
      <c r="J18" s="132" t="s">
        <v>0</v>
      </c>
      <c r="K18" s="133">
        <f t="shared" si="0"/>
        <v>280</v>
      </c>
      <c r="L18" s="134"/>
      <c r="M18" s="135">
        <f t="shared" si="21"/>
        <v>6.7946686550470689E-2</v>
      </c>
      <c r="N18" s="136" t="s">
        <v>3</v>
      </c>
      <c r="O18" s="136">
        <f t="shared" si="27"/>
        <v>1.3320177602368031E-2</v>
      </c>
      <c r="P18" s="136" t="s">
        <v>4</v>
      </c>
      <c r="Q18" s="136">
        <f t="shared" si="28"/>
        <v>0.17580153300914861</v>
      </c>
      <c r="R18" s="136" t="s">
        <v>5</v>
      </c>
      <c r="S18" s="137"/>
      <c r="T18" s="138">
        <f t="shared" si="29"/>
        <v>19.025072234131795</v>
      </c>
      <c r="U18" s="133" t="s">
        <v>3</v>
      </c>
      <c r="V18" s="139">
        <f t="shared" si="30"/>
        <v>3.7296497286630488</v>
      </c>
      <c r="W18" s="133" t="s">
        <v>4</v>
      </c>
      <c r="X18" s="139">
        <f t="shared" si="31"/>
        <v>49.224429242561612</v>
      </c>
      <c r="Y18" s="133" t="s">
        <v>5</v>
      </c>
      <c r="Z18" s="48"/>
      <c r="AA18" s="317">
        <f t="shared" si="14"/>
        <v>14.515372034038924</v>
      </c>
      <c r="AB18" s="318">
        <f t="shared" si="7"/>
        <v>4.5097002000928708</v>
      </c>
    </row>
    <row r="19" spans="1:83" ht="26.25">
      <c r="A19" s="30" t="s">
        <v>47</v>
      </c>
      <c r="B19" s="95">
        <f>'data entry DASHBOARD'!B40</f>
        <v>3.2</v>
      </c>
      <c r="C19" s="95"/>
      <c r="D19" s="323">
        <v>3.7</v>
      </c>
      <c r="E19" s="141" t="s">
        <v>3</v>
      </c>
      <c r="F19" s="147">
        <v>1.7</v>
      </c>
      <c r="G19" s="146"/>
      <c r="H19" s="148">
        <v>7.4</v>
      </c>
      <c r="I19" s="145" t="s">
        <v>5</v>
      </c>
      <c r="J19" s="132" t="s">
        <v>114</v>
      </c>
      <c r="K19" s="133">
        <f t="shared" si="0"/>
        <v>320</v>
      </c>
      <c r="L19" s="134"/>
      <c r="M19" s="135">
        <f t="shared" si="21"/>
        <v>6.7946686550470689E-2</v>
      </c>
      <c r="N19" s="136" t="s">
        <v>3</v>
      </c>
      <c r="O19" s="136">
        <f t="shared" si="27"/>
        <v>1.8549416036902543E-2</v>
      </c>
      <c r="P19" s="136" t="s">
        <v>4</v>
      </c>
      <c r="Q19" s="136">
        <f t="shared" si="28"/>
        <v>0.14733969986357434</v>
      </c>
      <c r="R19" s="136" t="s">
        <v>5</v>
      </c>
      <c r="S19" s="137"/>
      <c r="T19" s="138">
        <f t="shared" si="29"/>
        <v>21.742939696150621</v>
      </c>
      <c r="U19" s="133" t="s">
        <v>3</v>
      </c>
      <c r="V19" s="139">
        <f t="shared" si="30"/>
        <v>5.9358131318088141</v>
      </c>
      <c r="W19" s="133" t="s">
        <v>4</v>
      </c>
      <c r="X19" s="139">
        <f t="shared" si="31"/>
        <v>47.148703956343788</v>
      </c>
      <c r="Y19" s="133" t="s">
        <v>5</v>
      </c>
      <c r="Z19" s="48"/>
      <c r="AA19" s="319">
        <f t="shared" si="14"/>
        <v>16.588996610330199</v>
      </c>
      <c r="AB19" s="320">
        <f t="shared" si="7"/>
        <v>5.1539430858204227</v>
      </c>
    </row>
    <row r="20" spans="1:83" ht="26.25">
      <c r="A20" s="87"/>
      <c r="B20" s="9"/>
      <c r="C20" s="9"/>
      <c r="D20" s="177"/>
      <c r="E20" s="150"/>
      <c r="F20" s="178"/>
      <c r="G20" s="177"/>
      <c r="H20" s="179"/>
      <c r="I20" s="117"/>
      <c r="J20" s="4"/>
      <c r="K20" s="48"/>
      <c r="L20" s="49"/>
      <c r="M20" s="50"/>
      <c r="N20" s="51"/>
      <c r="O20" s="51"/>
      <c r="P20" s="51"/>
      <c r="Q20" s="51"/>
      <c r="R20" s="51"/>
      <c r="S20" s="52"/>
      <c r="T20" s="53"/>
      <c r="U20" s="48"/>
      <c r="V20" s="82"/>
      <c r="W20" s="48"/>
      <c r="X20" s="82"/>
      <c r="Y20" s="48"/>
      <c r="Z20" s="48"/>
      <c r="AA20" s="58"/>
    </row>
    <row r="21" spans="1:83" ht="32.25" customHeight="1" thickBot="1">
      <c r="A21" s="492" t="s">
        <v>201</v>
      </c>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214"/>
    </row>
    <row r="22" spans="1:83" s="180" customFormat="1" ht="34.5" customHeight="1">
      <c r="A22" s="534" t="s">
        <v>120</v>
      </c>
      <c r="B22" s="535"/>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6"/>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row>
    <row r="23" spans="1:83" ht="36.75" customHeight="1">
      <c r="A23" s="530" t="s">
        <v>119</v>
      </c>
      <c r="B23" s="531"/>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2"/>
      <c r="AA23" s="533"/>
      <c r="AB23" s="86"/>
      <c r="AC23" s="86"/>
      <c r="AD23" s="86"/>
      <c r="AE23" s="86"/>
      <c r="AF23" s="86"/>
      <c r="AG23" s="86"/>
      <c r="AH23" s="86"/>
      <c r="AI23" s="86"/>
      <c r="AJ23" s="86"/>
      <c r="AK23" s="86"/>
      <c r="AL23" s="86"/>
      <c r="AM23" s="86"/>
      <c r="AN23" s="86"/>
      <c r="AO23" s="86"/>
      <c r="AP23" s="86"/>
      <c r="AQ23" s="86"/>
    </row>
    <row r="24" spans="1:83" ht="36.75" customHeight="1">
      <c r="A24" s="530" t="s">
        <v>117</v>
      </c>
      <c r="B24" s="531"/>
      <c r="C24" s="531"/>
      <c r="D24" s="531"/>
      <c r="E24" s="531"/>
      <c r="F24" s="531"/>
      <c r="G24" s="531"/>
      <c r="H24" s="531"/>
      <c r="I24" s="531"/>
      <c r="J24" s="531"/>
      <c r="K24" s="531"/>
      <c r="L24" s="531"/>
      <c r="M24" s="531"/>
      <c r="N24" s="531"/>
      <c r="O24" s="531"/>
      <c r="P24" s="531"/>
      <c r="Q24" s="531"/>
      <c r="R24" s="531"/>
      <c r="S24" s="531"/>
      <c r="T24" s="531"/>
      <c r="U24" s="531"/>
      <c r="V24" s="531"/>
      <c r="W24" s="531"/>
      <c r="X24" s="531"/>
      <c r="Y24" s="531"/>
      <c r="Z24" s="532"/>
      <c r="AA24" s="533"/>
      <c r="AB24" s="86"/>
      <c r="AC24" s="86"/>
      <c r="AD24" s="86"/>
      <c r="AE24" s="86"/>
      <c r="AF24" s="86"/>
      <c r="AG24" s="86"/>
      <c r="AH24" s="86"/>
      <c r="AI24" s="86"/>
      <c r="AJ24" s="86"/>
      <c r="AK24" s="86"/>
      <c r="AL24" s="86"/>
      <c r="AM24" s="86"/>
      <c r="AN24" s="86"/>
      <c r="AO24" s="86"/>
      <c r="AP24" s="86"/>
      <c r="AQ24" s="86"/>
    </row>
    <row r="25" spans="1:83" s="181" customFormat="1" ht="46.5" customHeight="1">
      <c r="A25" s="537" t="s">
        <v>121</v>
      </c>
      <c r="B25" s="538"/>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9"/>
      <c r="AB25" s="67"/>
      <c r="AC25" s="67"/>
      <c r="AD25" s="67"/>
      <c r="AE25" s="67"/>
      <c r="AF25" s="67"/>
      <c r="AG25" s="67"/>
      <c r="AH25" s="67"/>
      <c r="AI25" s="67"/>
      <c r="AJ25" s="67"/>
      <c r="AK25" s="67"/>
      <c r="AL25" s="67"/>
      <c r="AM25" s="67"/>
      <c r="AN25" s="67"/>
      <c r="AO25" s="67"/>
      <c r="AP25" s="67"/>
      <c r="AQ25" s="67"/>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row>
    <row r="26" spans="1:83" ht="36.75" customHeight="1" thickBot="1">
      <c r="A26" s="526" t="s">
        <v>118</v>
      </c>
      <c r="B26" s="527"/>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8"/>
      <c r="AA26" s="529"/>
      <c r="AB26" s="83"/>
      <c r="AC26" s="83"/>
      <c r="AD26" s="83"/>
      <c r="AE26" s="83"/>
      <c r="AF26" s="83"/>
      <c r="AG26" s="83"/>
      <c r="AH26" s="83"/>
      <c r="AI26" s="83"/>
      <c r="AJ26" s="83"/>
      <c r="AK26" s="83"/>
      <c r="AL26" s="83"/>
      <c r="AM26" s="83"/>
      <c r="AN26" s="83"/>
      <c r="AO26" s="83"/>
      <c r="AP26" s="83"/>
      <c r="AQ26" s="83"/>
    </row>
  </sheetData>
  <sheetProtection algorithmName="SHA-512" hashValue="uBTGZZoP6eN4TfauX+gF+Mfdy1hgWofSfGbp93KjClB5TxVQzmAfdUvKZJtOWcIBhko14mCmt83JzpmMn0wgXQ==" saltValue="v5TUHiY6Q4cKXFVsPgQvng==" spinCount="100000" sheet="1" objects="1" scenarios="1" selectLockedCells="1"/>
  <mergeCells count="16">
    <mergeCell ref="AB4:AB5"/>
    <mergeCell ref="AA4:AA5"/>
    <mergeCell ref="AA3:AB3"/>
    <mergeCell ref="D3:Y6"/>
    <mergeCell ref="A1:AB1"/>
    <mergeCell ref="D7:I7"/>
    <mergeCell ref="K7:Y7"/>
    <mergeCell ref="D8:I8"/>
    <mergeCell ref="M8:R8"/>
    <mergeCell ref="T8:Y8"/>
    <mergeCell ref="A21:Y21"/>
    <mergeCell ref="A26:AA26"/>
    <mergeCell ref="A24:AA24"/>
    <mergeCell ref="A22:AA22"/>
    <mergeCell ref="A23:AA23"/>
    <mergeCell ref="A25:AA25"/>
  </mergeCells>
  <conditionalFormatting sqref="M9:M20">
    <cfRule type="dataBar" priority="1">
      <dataBar>
        <cfvo type="min" val="0"/>
        <cfvo type="max" val="0"/>
        <color rgb="FFD6007B"/>
      </dataBar>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dimension ref="A1:AX54"/>
  <sheetViews>
    <sheetView zoomScale="80" zoomScaleNormal="80" workbookViewId="0">
      <selection activeCell="AA6" sqref="AA6"/>
    </sheetView>
  </sheetViews>
  <sheetFormatPr defaultRowHeight="18.75"/>
  <cols>
    <col min="1" max="1" width="35.140625" style="1" customWidth="1"/>
    <col min="2" max="2" width="27.42578125" style="1" customWidth="1"/>
    <col min="3" max="3" width="1.42578125" style="1" customWidth="1"/>
    <col min="4" max="4" width="8.5703125" style="6" customWidth="1"/>
    <col min="5" max="5" width="1.42578125" style="1" customWidth="1"/>
    <col min="6" max="6" width="6.5703125" style="11" bestFit="1" customWidth="1"/>
    <col min="7" max="7" width="1.5703125" style="1" bestFit="1" customWidth="1"/>
    <col min="8" max="8" width="6.5703125" style="74" bestFit="1" customWidth="1"/>
    <col min="9" max="9" width="2.7109375" style="1" customWidth="1"/>
    <col min="10" max="10" width="3" style="1" customWidth="1"/>
    <col min="11" max="11" width="18.7109375" style="9" customWidth="1"/>
    <col min="12" max="12" width="5" style="1" customWidth="1"/>
    <col min="13" max="13" width="15.85546875" style="7" bestFit="1" customWidth="1"/>
    <col min="14" max="14" width="1.7109375" style="7" bestFit="1" customWidth="1"/>
    <col min="15" max="15" width="12.85546875" style="7" customWidth="1"/>
    <col min="16" max="16" width="1.7109375" style="7" bestFit="1" customWidth="1"/>
    <col min="17" max="17" width="8.28515625" style="7" customWidth="1"/>
    <col min="18" max="18" width="1.7109375" style="7" bestFit="1" customWidth="1"/>
    <col min="19" max="19" width="1.85546875" style="7" customWidth="1"/>
    <col min="20" max="20" width="17.85546875" style="2" customWidth="1"/>
    <col min="21" max="21" width="3.140625" style="42" customWidth="1"/>
    <col min="22" max="22" width="9.28515625" style="42" customWidth="1"/>
    <col min="23" max="23" width="1.7109375" style="2" bestFit="1" customWidth="1"/>
    <col min="24" max="24" width="9.5703125" style="40" customWidth="1"/>
    <col min="25" max="26" width="4.28515625" style="40" customWidth="1"/>
    <col min="27" max="27" width="33.7109375" style="1" customWidth="1"/>
    <col min="28" max="28" width="24.85546875" style="1" customWidth="1"/>
    <col min="29" max="16384" width="9.140625" style="1"/>
  </cols>
  <sheetData>
    <row r="1" spans="1:28" ht="70.5" customHeight="1">
      <c r="A1" s="497" t="s">
        <v>232</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row>
    <row r="2" spans="1:28" ht="14.25" customHeight="1">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row>
    <row r="3" spans="1:28" ht="36" customHeight="1">
      <c r="A3" s="293" t="s">
        <v>26</v>
      </c>
      <c r="B3" s="292" t="str">
        <f>'data entry DASHBOARD'!B4</f>
        <v>Republic of Loa</v>
      </c>
      <c r="C3" s="43"/>
      <c r="D3" s="542" t="s">
        <v>242</v>
      </c>
      <c r="E3" s="543"/>
      <c r="F3" s="543"/>
      <c r="G3" s="543"/>
      <c r="H3" s="543"/>
      <c r="I3" s="543"/>
      <c r="J3" s="543"/>
      <c r="K3" s="543"/>
      <c r="L3" s="543"/>
      <c r="M3" s="543"/>
      <c r="N3" s="543"/>
      <c r="O3" s="543"/>
      <c r="P3" s="543"/>
      <c r="Q3" s="543"/>
      <c r="R3" s="543"/>
      <c r="S3" s="543"/>
      <c r="T3" s="543"/>
      <c r="U3" s="543"/>
      <c r="V3" s="543"/>
      <c r="W3" s="543"/>
      <c r="X3" s="543"/>
      <c r="Y3" s="543"/>
      <c r="Z3" s="311"/>
      <c r="AA3" s="493" t="s">
        <v>215</v>
      </c>
      <c r="AB3" s="494"/>
    </row>
    <row r="4" spans="1:28" s="3" customFormat="1" ht="22.5" customHeight="1">
      <c r="A4" s="293" t="s">
        <v>27</v>
      </c>
      <c r="B4" s="292">
        <f>'data entry DASHBOARD'!B5</f>
        <v>1000000</v>
      </c>
      <c r="D4" s="543"/>
      <c r="E4" s="543"/>
      <c r="F4" s="543"/>
      <c r="G4" s="543"/>
      <c r="H4" s="543"/>
      <c r="I4" s="543"/>
      <c r="J4" s="543"/>
      <c r="K4" s="543"/>
      <c r="L4" s="543"/>
      <c r="M4" s="543"/>
      <c r="N4" s="543"/>
      <c r="O4" s="543"/>
      <c r="P4" s="543"/>
      <c r="Q4" s="543"/>
      <c r="R4" s="543"/>
      <c r="S4" s="543"/>
      <c r="T4" s="543"/>
      <c r="U4" s="543"/>
      <c r="V4" s="543"/>
      <c r="W4" s="543"/>
      <c r="X4" s="543"/>
      <c r="Y4" s="543"/>
      <c r="Z4" s="311"/>
      <c r="AA4" s="504" t="s">
        <v>239</v>
      </c>
      <c r="AB4" s="504" t="s">
        <v>220</v>
      </c>
    </row>
    <row r="5" spans="1:28" s="3" customFormat="1" ht="22.5" customHeight="1">
      <c r="A5" s="294"/>
      <c r="C5" s="2"/>
      <c r="D5" s="543"/>
      <c r="E5" s="543"/>
      <c r="F5" s="543"/>
      <c r="G5" s="543"/>
      <c r="H5" s="543"/>
      <c r="I5" s="543"/>
      <c r="J5" s="543"/>
      <c r="K5" s="543"/>
      <c r="L5" s="543"/>
      <c r="M5" s="543"/>
      <c r="N5" s="543"/>
      <c r="O5" s="543"/>
      <c r="P5" s="543"/>
      <c r="Q5" s="543"/>
      <c r="R5" s="543"/>
      <c r="S5" s="543"/>
      <c r="T5" s="543"/>
      <c r="U5" s="543"/>
      <c r="V5" s="543"/>
      <c r="W5" s="543"/>
      <c r="X5" s="543"/>
      <c r="Y5" s="543"/>
      <c r="Z5" s="311"/>
      <c r="AA5" s="505"/>
      <c r="AB5" s="505"/>
    </row>
    <row r="6" spans="1:28" ht="22.5" customHeight="1">
      <c r="A6" s="295" t="s">
        <v>1</v>
      </c>
      <c r="B6" s="26">
        <f>'data entry DASHBOARD'!G10</f>
        <v>0.21299999999999999</v>
      </c>
      <c r="C6" s="5"/>
      <c r="D6" s="543"/>
      <c r="E6" s="543"/>
      <c r="F6" s="543"/>
      <c r="G6" s="543"/>
      <c r="H6" s="543"/>
      <c r="I6" s="543"/>
      <c r="J6" s="543"/>
      <c r="K6" s="543"/>
      <c r="L6" s="543"/>
      <c r="M6" s="543"/>
      <c r="N6" s="543"/>
      <c r="O6" s="543"/>
      <c r="P6" s="543"/>
      <c r="Q6" s="543"/>
      <c r="R6" s="543"/>
      <c r="S6" s="543"/>
      <c r="T6" s="543"/>
      <c r="U6" s="543"/>
      <c r="V6" s="543"/>
      <c r="W6" s="543"/>
      <c r="X6" s="543"/>
      <c r="Y6" s="543"/>
      <c r="Z6" s="311"/>
      <c r="AA6" s="339">
        <v>0.05</v>
      </c>
      <c r="AB6" s="309">
        <f>B6*(1-AA6)</f>
        <v>0.20234999999999997</v>
      </c>
    </row>
    <row r="7" spans="1:28" ht="21">
      <c r="A7" s="79" t="s">
        <v>0</v>
      </c>
      <c r="B7" s="78"/>
      <c r="C7" s="5"/>
      <c r="D7" s="540"/>
      <c r="E7" s="541"/>
      <c r="F7" s="541"/>
      <c r="G7" s="541"/>
      <c r="H7" s="541"/>
      <c r="I7" s="541"/>
      <c r="K7" s="491" t="s">
        <v>217</v>
      </c>
      <c r="L7" s="491"/>
      <c r="M7" s="491"/>
      <c r="N7" s="491"/>
      <c r="O7" s="491"/>
      <c r="P7" s="491"/>
      <c r="Q7" s="491"/>
      <c r="R7" s="491"/>
      <c r="S7" s="491"/>
      <c r="T7" s="491"/>
      <c r="U7" s="491"/>
      <c r="V7" s="491"/>
      <c r="W7" s="491"/>
      <c r="X7" s="491"/>
      <c r="Y7" s="491"/>
      <c r="Z7" s="287"/>
      <c r="AA7" s="184"/>
      <c r="AB7" s="183"/>
    </row>
    <row r="8" spans="1:28" ht="74.25" customHeight="1">
      <c r="A8" s="98" t="str">
        <f>B3</f>
        <v>Republic of Loa</v>
      </c>
      <c r="B8" s="99" t="s">
        <v>240</v>
      </c>
      <c r="C8" s="85"/>
      <c r="D8" s="486" t="s">
        <v>230</v>
      </c>
      <c r="E8" s="486"/>
      <c r="F8" s="486"/>
      <c r="G8" s="486"/>
      <c r="H8" s="486"/>
      <c r="I8" s="486"/>
      <c r="J8" s="4"/>
      <c r="K8" s="329" t="s">
        <v>233</v>
      </c>
      <c r="L8" s="327"/>
      <c r="M8" s="550" t="s">
        <v>219</v>
      </c>
      <c r="N8" s="550"/>
      <c r="O8" s="550"/>
      <c r="P8" s="550"/>
      <c r="Q8" s="550"/>
      <c r="R8" s="550"/>
      <c r="S8" s="328"/>
      <c r="T8" s="551" t="s">
        <v>218</v>
      </c>
      <c r="U8" s="551"/>
      <c r="V8" s="551"/>
      <c r="W8" s="551"/>
      <c r="X8" s="551"/>
      <c r="Y8" s="551"/>
      <c r="Z8" s="296"/>
      <c r="AA8" s="321" t="s">
        <v>238</v>
      </c>
      <c r="AB8" s="331" t="s">
        <v>216</v>
      </c>
    </row>
    <row r="9" spans="1:28" ht="26.25">
      <c r="A9" s="71" t="s">
        <v>56</v>
      </c>
      <c r="B9" s="149">
        <f>'data entry DASHBOARD'!B12</f>
        <v>300</v>
      </c>
      <c r="C9" s="9"/>
      <c r="D9" s="279">
        <v>3.76</v>
      </c>
      <c r="E9" s="150" t="s">
        <v>3</v>
      </c>
      <c r="F9" s="115">
        <v>3.31</v>
      </c>
      <c r="G9" s="113"/>
      <c r="H9" s="116">
        <v>4.28</v>
      </c>
      <c r="I9" s="117" t="s">
        <v>5</v>
      </c>
      <c r="J9" s="4"/>
      <c r="K9" s="82">
        <f t="shared" ref="K9:K34" si="0">B9*B$4/10000</f>
        <v>30000</v>
      </c>
      <c r="L9" s="49"/>
      <c r="M9" s="50">
        <f t="shared" ref="M9:M34" si="1">(B$6*(D9-1))/((1+B$6*(D9-1)))</f>
        <v>0.37022948837443637</v>
      </c>
      <c r="N9" s="51" t="s">
        <v>3</v>
      </c>
      <c r="O9" s="51">
        <f t="shared" ref="O9:O34" si="2">(B$6*(F9-1))/((1+B$6*(F9-1)))</f>
        <v>0.32977218956723392</v>
      </c>
      <c r="P9" s="51" t="s">
        <v>4</v>
      </c>
      <c r="Q9" s="51">
        <f t="shared" ref="Q9:Q34" si="3">(B$6*(H9-1))/((1+B$6*(H9-1)))</f>
        <v>0.41129374087505299</v>
      </c>
      <c r="R9" s="51" t="s">
        <v>5</v>
      </c>
      <c r="S9" s="52"/>
      <c r="T9" s="197">
        <f t="shared" ref="T9:T34" si="4">M9*$K9</f>
        <v>11106.884651233091</v>
      </c>
      <c r="U9" s="54" t="s">
        <v>3</v>
      </c>
      <c r="V9" s="54">
        <f t="shared" ref="V9:V33" si="5">O9*$K9</f>
        <v>9893.1656870170173</v>
      </c>
      <c r="W9" s="48" t="s">
        <v>4</v>
      </c>
      <c r="X9" s="57">
        <f t="shared" ref="X9:X33" si="6">Q9*$K9</f>
        <v>12338.81222625159</v>
      </c>
      <c r="Y9" s="57" t="s">
        <v>5</v>
      </c>
      <c r="Z9" s="57"/>
      <c r="AA9" s="313">
        <f>T9-AB9</f>
        <v>10750.548930179675</v>
      </c>
      <c r="AB9" s="314">
        <f t="shared" ref="AB9:AB34" si="7">T9-K9*((B$6*(1-AA$6)*(D9-1))/((1+(B$6*(1-AA$6)*(D9-1)))))</f>
        <v>356.33572105341591</v>
      </c>
    </row>
    <row r="10" spans="1:28" ht="26.25">
      <c r="A10" s="71" t="s">
        <v>22</v>
      </c>
      <c r="B10" s="149">
        <f>'data entry DASHBOARD'!B13</f>
        <v>360</v>
      </c>
      <c r="C10" s="9"/>
      <c r="D10" s="279">
        <v>2.68</v>
      </c>
      <c r="E10" s="150" t="s">
        <v>3</v>
      </c>
      <c r="F10" s="115">
        <v>2.39</v>
      </c>
      <c r="G10" s="113"/>
      <c r="H10" s="116">
        <v>3.01</v>
      </c>
      <c r="I10" s="117" t="s">
        <v>5</v>
      </c>
      <c r="J10" s="4"/>
      <c r="K10" s="82">
        <f t="shared" si="0"/>
        <v>36000</v>
      </c>
      <c r="L10" s="49"/>
      <c r="M10" s="50">
        <f t="shared" si="1"/>
        <v>0.2635362045601839</v>
      </c>
      <c r="N10" s="51" t="s">
        <v>3</v>
      </c>
      <c r="O10" s="51">
        <f t="shared" si="2"/>
        <v>0.22843673567014125</v>
      </c>
      <c r="P10" s="51" t="s">
        <v>4</v>
      </c>
      <c r="Q10" s="51">
        <f t="shared" si="3"/>
        <v>0.29978363314264106</v>
      </c>
      <c r="R10" s="51" t="s">
        <v>5</v>
      </c>
      <c r="S10" s="52"/>
      <c r="T10" s="197">
        <f t="shared" si="4"/>
        <v>9487.3033641666207</v>
      </c>
      <c r="U10" s="54" t="s">
        <v>3</v>
      </c>
      <c r="V10" s="54">
        <f t="shared" si="5"/>
        <v>8223.7224841250845</v>
      </c>
      <c r="W10" s="48" t="s">
        <v>4</v>
      </c>
      <c r="X10" s="57">
        <f t="shared" si="6"/>
        <v>10792.210793135078</v>
      </c>
      <c r="Y10" s="57" t="s">
        <v>5</v>
      </c>
      <c r="Z10" s="57"/>
      <c r="AA10" s="313">
        <f t="shared" ref="AA10:AA34" si="8">T10-AB10</f>
        <v>9133.2857692985108</v>
      </c>
      <c r="AB10" s="314">
        <f t="shared" si="7"/>
        <v>354.01759486810988</v>
      </c>
    </row>
    <row r="11" spans="1:28" ht="37.5">
      <c r="A11" s="71" t="s">
        <v>112</v>
      </c>
      <c r="B11" s="149">
        <f>'data entry DASHBOARD'!B14</f>
        <v>2260</v>
      </c>
      <c r="C11" s="9"/>
      <c r="D11" s="279">
        <v>1.43</v>
      </c>
      <c r="E11" s="150" t="s">
        <v>3</v>
      </c>
      <c r="F11" s="115">
        <v>1.27</v>
      </c>
      <c r="G11" s="113"/>
      <c r="H11" s="116">
        <v>1.61</v>
      </c>
      <c r="I11" s="117" t="s">
        <v>5</v>
      </c>
      <c r="J11" s="4"/>
      <c r="K11" s="82">
        <f t="shared" si="0"/>
        <v>226000</v>
      </c>
      <c r="L11" s="49"/>
      <c r="M11" s="50">
        <f t="shared" ref="M11:M12" si="9">(B$6*(D11-1))/((1+B$6*(D11-1)))</f>
        <v>8.3905129215181506E-2</v>
      </c>
      <c r="N11" s="51" t="s">
        <v>3</v>
      </c>
      <c r="O11" s="51">
        <f t="shared" ref="O11:O12" si="10">(B$6*(F11-1))/((1+B$6*(F11-1)))</f>
        <v>5.4382464468421113E-2</v>
      </c>
      <c r="P11" s="51" t="s">
        <v>4</v>
      </c>
      <c r="Q11" s="51">
        <f t="shared" ref="Q11:Q12" si="11">(B$6*(H11-1))/((1+B$6*(H11-1)))</f>
        <v>0.11498942412361829</v>
      </c>
      <c r="R11" s="51" t="s">
        <v>5</v>
      </c>
      <c r="S11" s="52"/>
      <c r="T11" s="197">
        <f t="shared" ref="T11:T12" si="12">M11*$K11</f>
        <v>18962.559202631019</v>
      </c>
      <c r="U11" s="54" t="s">
        <v>3</v>
      </c>
      <c r="V11" s="54">
        <f t="shared" ref="V11:V12" si="13">O11*$K11</f>
        <v>12290.436969863171</v>
      </c>
      <c r="W11" s="48" t="s">
        <v>4</v>
      </c>
      <c r="X11" s="57">
        <f t="shared" ref="X11:X12" si="14">Q11*$K11</f>
        <v>25987.609851937734</v>
      </c>
      <c r="Y11" s="57" t="s">
        <v>5</v>
      </c>
      <c r="Z11" s="57"/>
      <c r="AA11" s="313">
        <f t="shared" si="8"/>
        <v>18090.324794470704</v>
      </c>
      <c r="AB11" s="314">
        <f t="shared" si="7"/>
        <v>872.23440816031507</v>
      </c>
    </row>
    <row r="12" spans="1:28" ht="37.5">
      <c r="A12" s="71" t="s">
        <v>113</v>
      </c>
      <c r="B12" s="149">
        <f>'data entry DASHBOARD'!B15</f>
        <v>990</v>
      </c>
      <c r="C12" s="9"/>
      <c r="D12" s="279">
        <v>1.3</v>
      </c>
      <c r="E12" s="150" t="s">
        <v>3</v>
      </c>
      <c r="F12" s="115">
        <v>1.2</v>
      </c>
      <c r="G12" s="113"/>
      <c r="H12" s="116">
        <v>1.42</v>
      </c>
      <c r="I12" s="117" t="s">
        <v>5</v>
      </c>
      <c r="J12" s="4"/>
      <c r="K12" s="82">
        <f t="shared" si="0"/>
        <v>99000</v>
      </c>
      <c r="L12" s="49"/>
      <c r="M12" s="50">
        <f t="shared" si="9"/>
        <v>6.0062035905630237E-2</v>
      </c>
      <c r="N12" s="51" t="s">
        <v>3</v>
      </c>
      <c r="O12" s="51">
        <f t="shared" si="10"/>
        <v>4.0859389986572028E-2</v>
      </c>
      <c r="P12" s="51" t="s">
        <v>4</v>
      </c>
      <c r="Q12" s="51">
        <f t="shared" si="11"/>
        <v>8.2114074862776054E-2</v>
      </c>
      <c r="R12" s="51" t="s">
        <v>5</v>
      </c>
      <c r="S12" s="52"/>
      <c r="T12" s="197">
        <f t="shared" si="12"/>
        <v>5946.1415546573935</v>
      </c>
      <c r="U12" s="54" t="s">
        <v>3</v>
      </c>
      <c r="V12" s="54">
        <f t="shared" si="13"/>
        <v>4045.0796086706309</v>
      </c>
      <c r="W12" s="48" t="s">
        <v>4</v>
      </c>
      <c r="X12" s="57">
        <f t="shared" si="14"/>
        <v>8129.2934114148293</v>
      </c>
      <c r="Y12" s="57" t="s">
        <v>5</v>
      </c>
      <c r="Z12" s="57"/>
      <c r="AA12" s="313">
        <f t="shared" si="8"/>
        <v>5665.8496000301684</v>
      </c>
      <c r="AB12" s="314">
        <f t="shared" si="7"/>
        <v>280.2919546272251</v>
      </c>
    </row>
    <row r="13" spans="1:28" ht="26.25">
      <c r="A13" s="68" t="s">
        <v>42</v>
      </c>
      <c r="B13" s="149">
        <f>'data entry DASHBOARD'!B16</f>
        <v>1300</v>
      </c>
      <c r="C13" s="9"/>
      <c r="D13" s="279">
        <v>1.31</v>
      </c>
      <c r="E13" s="150" t="s">
        <v>3</v>
      </c>
      <c r="F13" s="115">
        <v>1.18</v>
      </c>
      <c r="G13" s="113" t="s">
        <v>4</v>
      </c>
      <c r="H13" s="116">
        <v>1.46</v>
      </c>
      <c r="I13" s="117" t="s">
        <v>5</v>
      </c>
      <c r="J13" s="4"/>
      <c r="K13" s="82">
        <f t="shared" si="0"/>
        <v>130000</v>
      </c>
      <c r="L13" s="49"/>
      <c r="M13" s="50">
        <f t="shared" si="1"/>
        <v>6.1940095494498283E-2</v>
      </c>
      <c r="N13" s="51" t="s">
        <v>3</v>
      </c>
      <c r="O13" s="51">
        <f t="shared" si="2"/>
        <v>3.6924321513184491E-2</v>
      </c>
      <c r="P13" s="51" t="s">
        <v>4</v>
      </c>
      <c r="Q13" s="51">
        <f t="shared" si="3"/>
        <v>8.9236598116541277E-2</v>
      </c>
      <c r="R13" s="51" t="s">
        <v>5</v>
      </c>
      <c r="S13" s="52"/>
      <c r="T13" s="197">
        <f t="shared" si="4"/>
        <v>8052.212414284777</v>
      </c>
      <c r="U13" s="54" t="s">
        <v>3</v>
      </c>
      <c r="V13" s="54">
        <f t="shared" si="5"/>
        <v>4800.1617967139837</v>
      </c>
      <c r="W13" s="48" t="s">
        <v>4</v>
      </c>
      <c r="X13" s="57">
        <f t="shared" si="6"/>
        <v>11600.757755150365</v>
      </c>
      <c r="Y13" s="57" t="s">
        <v>5</v>
      </c>
      <c r="Z13" s="57"/>
      <c r="AA13" s="313">
        <f t="shared" si="8"/>
        <v>7673.3662454709756</v>
      </c>
      <c r="AB13" s="314">
        <f t="shared" si="7"/>
        <v>378.84616881380134</v>
      </c>
    </row>
    <row r="14" spans="1:28" ht="26.25">
      <c r="A14" s="151" t="s">
        <v>9</v>
      </c>
      <c r="B14" s="152">
        <f>'data entry DASHBOARD'!B17</f>
        <v>31</v>
      </c>
      <c r="C14" s="152"/>
      <c r="D14" s="324">
        <v>1.63</v>
      </c>
      <c r="E14" s="127" t="s">
        <v>3</v>
      </c>
      <c r="F14" s="128">
        <v>1.35</v>
      </c>
      <c r="G14" s="126" t="s">
        <v>4</v>
      </c>
      <c r="H14" s="129">
        <v>1.95</v>
      </c>
      <c r="I14" s="130" t="s">
        <v>5</v>
      </c>
      <c r="J14" s="130"/>
      <c r="K14" s="125">
        <f t="shared" si="0"/>
        <v>3100</v>
      </c>
      <c r="L14" s="126"/>
      <c r="M14" s="153">
        <f t="shared" si="1"/>
        <v>0.11831351008208499</v>
      </c>
      <c r="N14" s="154" t="s">
        <v>3</v>
      </c>
      <c r="O14" s="154">
        <f t="shared" si="2"/>
        <v>6.9377879112186513E-2</v>
      </c>
      <c r="P14" s="154" t="s">
        <v>4</v>
      </c>
      <c r="Q14" s="154">
        <f t="shared" si="3"/>
        <v>0.16829542146629514</v>
      </c>
      <c r="R14" s="154" t="s">
        <v>5</v>
      </c>
      <c r="S14" s="154"/>
      <c r="T14" s="196">
        <f t="shared" si="4"/>
        <v>366.77188125446344</v>
      </c>
      <c r="U14" s="188" t="s">
        <v>3</v>
      </c>
      <c r="V14" s="188">
        <f t="shared" si="5"/>
        <v>215.07142524777819</v>
      </c>
      <c r="W14" s="119" t="s">
        <v>4</v>
      </c>
      <c r="X14" s="191">
        <f t="shared" si="6"/>
        <v>521.71580654551497</v>
      </c>
      <c r="Y14" s="191" t="s">
        <v>5</v>
      </c>
      <c r="Z14" s="57"/>
      <c r="AA14" s="315">
        <f t="shared" si="8"/>
        <v>350.50677151400839</v>
      </c>
      <c r="AB14" s="316">
        <f t="shared" si="7"/>
        <v>16.265109740455046</v>
      </c>
    </row>
    <row r="15" spans="1:28" ht="26.25">
      <c r="A15" s="151" t="s">
        <v>100</v>
      </c>
      <c r="B15" s="152">
        <f>'data entry DASHBOARD'!B19</f>
        <v>30</v>
      </c>
      <c r="C15" s="152"/>
      <c r="D15" s="324">
        <v>1.42</v>
      </c>
      <c r="E15" s="127" t="s">
        <v>3</v>
      </c>
      <c r="F15" s="128">
        <v>1.24</v>
      </c>
      <c r="G15" s="126"/>
      <c r="H15" s="129">
        <v>1.63</v>
      </c>
      <c r="I15" s="130" t="s">
        <v>5</v>
      </c>
      <c r="J15" s="130"/>
      <c r="K15" s="125">
        <f t="shared" si="0"/>
        <v>3000</v>
      </c>
      <c r="L15" s="126"/>
      <c r="M15" s="153">
        <f t="shared" ref="M15" si="15">(B$6*(D15-1))/((1+B$6*(D15-1)))</f>
        <v>8.2114074862776054E-2</v>
      </c>
      <c r="N15" s="154" t="s">
        <v>3</v>
      </c>
      <c r="O15" s="154">
        <f t="shared" ref="O15" si="16">(B$6*(F15-1))/((1+B$6*(F15-1)))</f>
        <v>4.8633838191643193E-2</v>
      </c>
      <c r="P15" s="154" t="s">
        <v>4</v>
      </c>
      <c r="Q15" s="154">
        <f t="shared" ref="Q15" si="17">(B$6*(H15-1))/((1+B$6*(H15-1)))</f>
        <v>0.11831351008208499</v>
      </c>
      <c r="R15" s="154" t="s">
        <v>5</v>
      </c>
      <c r="S15" s="154"/>
      <c r="T15" s="196">
        <f t="shared" ref="T15" si="18">M15*$K15</f>
        <v>246.34222458832815</v>
      </c>
      <c r="U15" s="188" t="s">
        <v>3</v>
      </c>
      <c r="V15" s="188">
        <f t="shared" ref="V15" si="19">O15*$K15</f>
        <v>145.90151457492959</v>
      </c>
      <c r="W15" s="119" t="s">
        <v>4</v>
      </c>
      <c r="X15" s="191">
        <f t="shared" ref="X15" si="20">Q15*$K15</f>
        <v>354.94053024625498</v>
      </c>
      <c r="Y15" s="191" t="s">
        <v>5</v>
      </c>
      <c r="Z15" s="57"/>
      <c r="AA15" s="315">
        <f t="shared" si="8"/>
        <v>234.98991232153008</v>
      </c>
      <c r="AB15" s="316">
        <f t="shared" si="7"/>
        <v>11.352312266798066</v>
      </c>
    </row>
    <row r="16" spans="1:28" ht="26.25">
      <c r="A16" s="155" t="s">
        <v>101</v>
      </c>
      <c r="B16" s="152">
        <f>'data entry DASHBOARD'!B22</f>
        <v>1000</v>
      </c>
      <c r="C16" s="152"/>
      <c r="D16" s="324">
        <v>2.11</v>
      </c>
      <c r="E16" s="127" t="s">
        <v>3</v>
      </c>
      <c r="F16" s="128">
        <v>1.97</v>
      </c>
      <c r="G16" s="126"/>
      <c r="H16" s="129">
        <v>2.27</v>
      </c>
      <c r="I16" s="130" t="s">
        <v>5</v>
      </c>
      <c r="J16" s="130"/>
      <c r="K16" s="125">
        <f t="shared" si="0"/>
        <v>100000</v>
      </c>
      <c r="L16" s="126"/>
      <c r="M16" s="153">
        <f t="shared" ref="M16:M22" si="21">(B$6*(D16-1))/((1+B$6*(D16-1)))</f>
        <v>0.19121988305039508</v>
      </c>
      <c r="N16" s="154" t="s">
        <v>3</v>
      </c>
      <c r="O16" s="154">
        <f t="shared" ref="O16:O22" si="22">(B$6*(F16-1))/((1+B$6*(F16-1)))</f>
        <v>0.17123179817836748</v>
      </c>
      <c r="P16" s="154" t="s">
        <v>4</v>
      </c>
      <c r="Q16" s="154">
        <f t="shared" ref="Q16:Q22" si="23">(B$6*(H16-1))/((1+B$6*(H16-1)))</f>
        <v>0.21291449890201569</v>
      </c>
      <c r="R16" s="154" t="s">
        <v>5</v>
      </c>
      <c r="S16" s="154"/>
      <c r="T16" s="196">
        <f t="shared" ref="T16:T21" si="24">M16*$K16</f>
        <v>19121.988305039507</v>
      </c>
      <c r="U16" s="188" t="s">
        <v>3</v>
      </c>
      <c r="V16" s="188">
        <f t="shared" ref="V16:V21" si="25">O16*$K16</f>
        <v>17123.179817836746</v>
      </c>
      <c r="W16" s="119" t="s">
        <v>4</v>
      </c>
      <c r="X16" s="191">
        <f t="shared" ref="X16:X21" si="26">Q16*$K16</f>
        <v>21291.449890201569</v>
      </c>
      <c r="Y16" s="191" t="s">
        <v>5</v>
      </c>
      <c r="Z16" s="57"/>
      <c r="AA16" s="315">
        <f t="shared" si="8"/>
        <v>18341.249468707749</v>
      </c>
      <c r="AB16" s="316">
        <f t="shared" si="7"/>
        <v>780.73883633175865</v>
      </c>
    </row>
    <row r="17" spans="1:28" ht="26.25">
      <c r="A17" s="155" t="s">
        <v>124</v>
      </c>
      <c r="B17" s="152">
        <f>'data entry DASHBOARD'!B23</f>
        <v>780</v>
      </c>
      <c r="C17" s="152"/>
      <c r="D17" s="324">
        <v>2.08</v>
      </c>
      <c r="E17" s="127" t="s">
        <v>3</v>
      </c>
      <c r="F17" s="128">
        <v>1.95</v>
      </c>
      <c r="G17" s="126"/>
      <c r="H17" s="129">
        <v>2.23</v>
      </c>
      <c r="I17" s="130" t="s">
        <v>5</v>
      </c>
      <c r="J17" s="130"/>
      <c r="K17" s="125">
        <f t="shared" si="0"/>
        <v>78000</v>
      </c>
      <c r="L17" s="126"/>
      <c r="M17" s="153">
        <f t="shared" ref="M17" si="27">(B$6*(D17-1))/((1+B$6*(D17-1)))</f>
        <v>0.18701830834769603</v>
      </c>
      <c r="N17" s="154" t="s">
        <v>3</v>
      </c>
      <c r="O17" s="154">
        <f t="shared" ref="O17" si="28">(B$6*(F17-1))/((1+B$6*(F17-1)))</f>
        <v>0.16829542146629514</v>
      </c>
      <c r="P17" s="154" t="s">
        <v>4</v>
      </c>
      <c r="Q17" s="154">
        <f t="shared" ref="Q17" si="29">(B$6*(H17-1))/((1+B$6*(H17-1)))</f>
        <v>0.20760069414179194</v>
      </c>
      <c r="R17" s="154" t="s">
        <v>5</v>
      </c>
      <c r="S17" s="154"/>
      <c r="T17" s="196">
        <f t="shared" ref="T17" si="30">M17*$K17</f>
        <v>14587.428051120291</v>
      </c>
      <c r="U17" s="188" t="s">
        <v>3</v>
      </c>
      <c r="V17" s="188">
        <f t="shared" ref="V17" si="31">O17*$K17</f>
        <v>13127.042874371022</v>
      </c>
      <c r="W17" s="119" t="s">
        <v>4</v>
      </c>
      <c r="X17" s="191">
        <f t="shared" ref="X17" si="32">Q17*$K17</f>
        <v>16192.854143059771</v>
      </c>
      <c r="Y17" s="191" t="s">
        <v>5</v>
      </c>
      <c r="Z17" s="57"/>
      <c r="AA17" s="315">
        <f t="shared" si="8"/>
        <v>13988.865345192353</v>
      </c>
      <c r="AB17" s="316">
        <f t="shared" si="7"/>
        <v>598.56270592793771</v>
      </c>
    </row>
    <row r="18" spans="1:28" ht="26.25">
      <c r="A18" s="155" t="s">
        <v>125</v>
      </c>
      <c r="B18" s="152">
        <f>'data entry DASHBOARD'!B24</f>
        <v>128</v>
      </c>
      <c r="C18" s="152"/>
      <c r="D18" s="324">
        <v>3.23</v>
      </c>
      <c r="E18" s="127" t="s">
        <v>3</v>
      </c>
      <c r="F18" s="128">
        <v>2.39</v>
      </c>
      <c r="G18" s="126"/>
      <c r="H18" s="129">
        <v>4.37</v>
      </c>
      <c r="I18" s="130" t="s">
        <v>5</v>
      </c>
      <c r="J18" s="130"/>
      <c r="K18" s="125">
        <f t="shared" si="0"/>
        <v>12800</v>
      </c>
      <c r="L18" s="126"/>
      <c r="M18" s="153">
        <f t="shared" si="21"/>
        <v>0.32202930189357215</v>
      </c>
      <c r="N18" s="154" t="s">
        <v>3</v>
      </c>
      <c r="O18" s="154">
        <f t="shared" si="22"/>
        <v>0.22843673567014125</v>
      </c>
      <c r="P18" s="154" t="s">
        <v>4</v>
      </c>
      <c r="Q18" s="154">
        <f t="shared" si="23"/>
        <v>0.41786344240631967</v>
      </c>
      <c r="R18" s="154" t="s">
        <v>5</v>
      </c>
      <c r="S18" s="154"/>
      <c r="T18" s="196">
        <f t="shared" si="24"/>
        <v>4121.9750642377239</v>
      </c>
      <c r="U18" s="188" t="s">
        <v>3</v>
      </c>
      <c r="V18" s="188">
        <f t="shared" si="25"/>
        <v>2923.990216577808</v>
      </c>
      <c r="W18" s="119" t="s">
        <v>4</v>
      </c>
      <c r="X18" s="191">
        <f t="shared" si="26"/>
        <v>5348.6520628008921</v>
      </c>
      <c r="Y18" s="191" t="s">
        <v>5</v>
      </c>
      <c r="Z18" s="57"/>
      <c r="AA18" s="315">
        <f t="shared" si="8"/>
        <v>3979.9594898295622</v>
      </c>
      <c r="AB18" s="316">
        <f t="shared" si="7"/>
        <v>142.01557440816168</v>
      </c>
    </row>
    <row r="19" spans="1:28" ht="26.25">
      <c r="A19" s="72" t="s">
        <v>89</v>
      </c>
      <c r="B19" s="95">
        <f>'data entry DASHBOARD'!B26</f>
        <v>3.78</v>
      </c>
      <c r="C19" s="95"/>
      <c r="D19" s="325">
        <v>1.39</v>
      </c>
      <c r="E19" s="141" t="s">
        <v>3</v>
      </c>
      <c r="F19" s="142">
        <v>1.03</v>
      </c>
      <c r="G19" s="140"/>
      <c r="H19" s="144">
        <v>1.87</v>
      </c>
      <c r="I19" s="145" t="s">
        <v>5</v>
      </c>
      <c r="J19" s="132"/>
      <c r="K19" s="139">
        <f t="shared" si="0"/>
        <v>378</v>
      </c>
      <c r="L19" s="134"/>
      <c r="M19" s="135">
        <f t="shared" si="21"/>
        <v>7.6698643670307529E-2</v>
      </c>
      <c r="N19" s="136" t="s">
        <v>3</v>
      </c>
      <c r="O19" s="136">
        <f t="shared" si="22"/>
        <v>6.3494271604447646E-3</v>
      </c>
      <c r="P19" s="136" t="s">
        <v>4</v>
      </c>
      <c r="Q19" s="136">
        <f t="shared" si="23"/>
        <v>0.15633884806506315</v>
      </c>
      <c r="R19" s="136" t="s">
        <v>5</v>
      </c>
      <c r="S19" s="137"/>
      <c r="T19" s="198">
        <f t="shared" si="24"/>
        <v>28.992087307376245</v>
      </c>
      <c r="U19" s="156" t="s">
        <v>3</v>
      </c>
      <c r="V19" s="156">
        <f t="shared" si="25"/>
        <v>2.400083466648121</v>
      </c>
      <c r="W19" s="133" t="s">
        <v>4</v>
      </c>
      <c r="X19" s="159">
        <f t="shared" si="26"/>
        <v>59.096084568593874</v>
      </c>
      <c r="Y19" s="159" t="s">
        <v>5</v>
      </c>
      <c r="Z19" s="57"/>
      <c r="AA19" s="317">
        <f t="shared" si="8"/>
        <v>27.648513114777639</v>
      </c>
      <c r="AB19" s="318">
        <f t="shared" si="7"/>
        <v>1.3435741925986058</v>
      </c>
    </row>
    <row r="20" spans="1:28" ht="26.25">
      <c r="A20" s="72" t="s">
        <v>39</v>
      </c>
      <c r="B20" s="95">
        <f>'data entry DASHBOARD'!B27</f>
        <v>5.03</v>
      </c>
      <c r="C20" s="95"/>
      <c r="D20" s="325">
        <v>2.2400000000000002</v>
      </c>
      <c r="E20" s="141" t="s">
        <v>3</v>
      </c>
      <c r="F20" s="142">
        <v>1.86</v>
      </c>
      <c r="G20" s="140"/>
      <c r="H20" s="144">
        <v>2.69</v>
      </c>
      <c r="I20" s="145" t="s">
        <v>5</v>
      </c>
      <c r="J20" s="132"/>
      <c r="K20" s="139">
        <f t="shared" si="0"/>
        <v>503</v>
      </c>
      <c r="L20" s="134"/>
      <c r="M20" s="135">
        <f t="shared" si="21"/>
        <v>0.20893586051957092</v>
      </c>
      <c r="N20" s="136" t="s">
        <v>3</v>
      </c>
      <c r="O20" s="136">
        <f t="shared" si="22"/>
        <v>0.15482006119102756</v>
      </c>
      <c r="P20" s="136" t="s">
        <v>4</v>
      </c>
      <c r="Q20" s="136">
        <f t="shared" si="23"/>
        <v>0.26468966227196189</v>
      </c>
      <c r="R20" s="136" t="s">
        <v>5</v>
      </c>
      <c r="S20" s="137"/>
      <c r="T20" s="198">
        <f t="shared" si="24"/>
        <v>105.09473784134417</v>
      </c>
      <c r="U20" s="156" t="s">
        <v>3</v>
      </c>
      <c r="V20" s="156">
        <f t="shared" si="25"/>
        <v>77.874490779086869</v>
      </c>
      <c r="W20" s="133" t="s">
        <v>4</v>
      </c>
      <c r="X20" s="159">
        <f t="shared" si="26"/>
        <v>133.13890012279683</v>
      </c>
      <c r="Y20" s="159" t="s">
        <v>5</v>
      </c>
      <c r="Z20" s="57"/>
      <c r="AA20" s="317">
        <f t="shared" si="8"/>
        <v>100.8940198926545</v>
      </c>
      <c r="AB20" s="318">
        <f t="shared" si="7"/>
        <v>4.2007179486896717</v>
      </c>
    </row>
    <row r="21" spans="1:28" ht="26.25">
      <c r="A21" s="72" t="s">
        <v>40</v>
      </c>
      <c r="B21" s="95">
        <f>'data entry DASHBOARD'!B28</f>
        <v>10.06</v>
      </c>
      <c r="C21" s="95"/>
      <c r="D21" s="325">
        <v>1.87</v>
      </c>
      <c r="E21" s="141" t="s">
        <v>3</v>
      </c>
      <c r="F21" s="142">
        <v>1.62</v>
      </c>
      <c r="G21" s="140"/>
      <c r="H21" s="144">
        <v>2.15</v>
      </c>
      <c r="I21" s="145" t="s">
        <v>5</v>
      </c>
      <c r="J21" s="132"/>
      <c r="K21" s="139">
        <f t="shared" si="0"/>
        <v>1006</v>
      </c>
      <c r="L21" s="134"/>
      <c r="M21" s="135">
        <f t="shared" si="21"/>
        <v>0.15633884806506315</v>
      </c>
      <c r="N21" s="136" t="s">
        <v>3</v>
      </c>
      <c r="O21" s="136">
        <f t="shared" si="22"/>
        <v>0.11665459427945515</v>
      </c>
      <c r="P21" s="136" t="s">
        <v>4</v>
      </c>
      <c r="Q21" s="136">
        <f t="shared" si="23"/>
        <v>0.19675488975460859</v>
      </c>
      <c r="R21" s="136" t="s">
        <v>5</v>
      </c>
      <c r="S21" s="137"/>
      <c r="T21" s="198">
        <f t="shared" si="24"/>
        <v>157.27688115345353</v>
      </c>
      <c r="U21" s="156" t="s">
        <v>3</v>
      </c>
      <c r="V21" s="156">
        <f t="shared" si="25"/>
        <v>117.35452184513188</v>
      </c>
      <c r="W21" s="133" t="s">
        <v>4</v>
      </c>
      <c r="X21" s="159">
        <f t="shared" si="26"/>
        <v>197.93541909313623</v>
      </c>
      <c r="Y21" s="159" t="s">
        <v>5</v>
      </c>
      <c r="Z21" s="57"/>
      <c r="AA21" s="317">
        <f t="shared" si="8"/>
        <v>150.59019195277048</v>
      </c>
      <c r="AB21" s="318">
        <f t="shared" si="7"/>
        <v>6.6866892006830483</v>
      </c>
    </row>
    <row r="22" spans="1:28" ht="26.25">
      <c r="A22" s="72" t="s">
        <v>94</v>
      </c>
      <c r="B22" s="95">
        <f>'data entry DASHBOARD'!B29</f>
        <v>5.71</v>
      </c>
      <c r="C22" s="95"/>
      <c r="D22" s="325">
        <v>1.68</v>
      </c>
      <c r="E22" s="141" t="s">
        <v>3</v>
      </c>
      <c r="F22" s="142">
        <v>1.19</v>
      </c>
      <c r="G22" s="140"/>
      <c r="H22" s="144">
        <v>2.36</v>
      </c>
      <c r="I22" s="145" t="s">
        <v>5</v>
      </c>
      <c r="J22" s="132"/>
      <c r="K22" s="139">
        <f t="shared" si="0"/>
        <v>571</v>
      </c>
      <c r="L22" s="134"/>
      <c r="M22" s="135">
        <f t="shared" si="21"/>
        <v>0.12651549561510778</v>
      </c>
      <c r="N22" s="136" t="s">
        <v>3</v>
      </c>
      <c r="O22" s="136">
        <f t="shared" si="22"/>
        <v>3.8895883591069408E-2</v>
      </c>
      <c r="P22" s="136" t="s">
        <v>4</v>
      </c>
      <c r="Q22" s="136">
        <f t="shared" si="23"/>
        <v>0.22461385770113518</v>
      </c>
      <c r="R22" s="136" t="s">
        <v>5</v>
      </c>
      <c r="S22" s="137"/>
      <c r="T22" s="198">
        <f>M22*$K22</f>
        <v>72.240347996226546</v>
      </c>
      <c r="U22" s="156" t="s">
        <v>3</v>
      </c>
      <c r="V22" s="156">
        <f>O22*$K22</f>
        <v>22.209549530500631</v>
      </c>
      <c r="W22" s="133" t="s">
        <v>4</v>
      </c>
      <c r="X22" s="159">
        <f>Q22*$K22</f>
        <v>128.25451274734817</v>
      </c>
      <c r="Y22" s="159" t="s">
        <v>5</v>
      </c>
      <c r="Z22" s="57"/>
      <c r="AA22" s="317">
        <f t="shared" si="8"/>
        <v>69.065221633652655</v>
      </c>
      <c r="AB22" s="318">
        <f t="shared" si="7"/>
        <v>3.1751263625738915</v>
      </c>
    </row>
    <row r="23" spans="1:28" ht="26.25">
      <c r="A23" s="69" t="s">
        <v>61</v>
      </c>
      <c r="B23" s="95">
        <f>'data entry DASHBOARD'!B31</f>
        <v>124.2</v>
      </c>
      <c r="C23" s="95"/>
      <c r="D23" s="325">
        <v>1.23</v>
      </c>
      <c r="E23" s="141" t="s">
        <v>3</v>
      </c>
      <c r="F23" s="142">
        <v>1.19</v>
      </c>
      <c r="G23" s="140" t="s">
        <v>4</v>
      </c>
      <c r="H23" s="144">
        <v>1.27</v>
      </c>
      <c r="I23" s="145" t="s">
        <v>5</v>
      </c>
      <c r="J23" s="132"/>
      <c r="K23" s="139">
        <f t="shared" si="0"/>
        <v>12420</v>
      </c>
      <c r="L23" s="134"/>
      <c r="M23" s="135">
        <f t="shared" si="1"/>
        <v>4.6702065796623407E-2</v>
      </c>
      <c r="N23" s="136" t="s">
        <v>3</v>
      </c>
      <c r="O23" s="136">
        <f t="shared" si="2"/>
        <v>3.8895883591069408E-2</v>
      </c>
      <c r="P23" s="136" t="s">
        <v>4</v>
      </c>
      <c r="Q23" s="136">
        <f t="shared" si="3"/>
        <v>5.4382464468421113E-2</v>
      </c>
      <c r="R23" s="136" t="s">
        <v>5</v>
      </c>
      <c r="S23" s="137"/>
      <c r="T23" s="198">
        <f>M23*$K23</f>
        <v>580.03965719406267</v>
      </c>
      <c r="U23" s="156" t="s">
        <v>3</v>
      </c>
      <c r="V23" s="156">
        <f>O23*$K23</f>
        <v>483.08687420108203</v>
      </c>
      <c r="W23" s="133" t="s">
        <v>4</v>
      </c>
      <c r="X23" s="159">
        <f>Q23*$K23</f>
        <v>675.43020869779025</v>
      </c>
      <c r="Y23" s="159" t="s">
        <v>5</v>
      </c>
      <c r="Z23" s="57"/>
      <c r="AA23" s="317">
        <f t="shared" si="8"/>
        <v>552.32741590029229</v>
      </c>
      <c r="AB23" s="318">
        <f t="shared" si="7"/>
        <v>27.712241293770376</v>
      </c>
    </row>
    <row r="24" spans="1:28" ht="26.25">
      <c r="A24" s="73" t="str">
        <f>'data entry DASHBOARD'!A34</f>
        <v>Atrial septal defects</v>
      </c>
      <c r="B24" s="95">
        <f>'data entry DASHBOARD'!B34</f>
        <v>16.5</v>
      </c>
      <c r="C24" s="95"/>
      <c r="D24" s="325">
        <v>1.35</v>
      </c>
      <c r="E24" s="141" t="s">
        <v>3</v>
      </c>
      <c r="F24" s="142">
        <v>1.23</v>
      </c>
      <c r="G24" s="140"/>
      <c r="H24" s="144">
        <v>1.49</v>
      </c>
      <c r="I24" s="145" t="s">
        <v>5</v>
      </c>
      <c r="J24" s="132"/>
      <c r="K24" s="139">
        <f t="shared" si="0"/>
        <v>1650</v>
      </c>
      <c r="L24" s="134"/>
      <c r="M24" s="135">
        <f t="shared" si="1"/>
        <v>6.9377879112186513E-2</v>
      </c>
      <c r="N24" s="136"/>
      <c r="O24" s="136">
        <f t="shared" si="2"/>
        <v>4.6702065796623407E-2</v>
      </c>
      <c r="P24" s="136"/>
      <c r="Q24" s="136">
        <f t="shared" si="3"/>
        <v>9.4506370147685995E-2</v>
      </c>
      <c r="R24" s="136"/>
      <c r="S24" s="137"/>
      <c r="T24" s="198">
        <f t="shared" ref="T24:T29" si="33">M24*$K24</f>
        <v>114.47350053510775</v>
      </c>
      <c r="U24" s="156" t="s">
        <v>3</v>
      </c>
      <c r="V24" s="156">
        <f t="shared" ref="V24:V29" si="34">O24*$K24</f>
        <v>77.058408564428618</v>
      </c>
      <c r="W24" s="133" t="s">
        <v>4</v>
      </c>
      <c r="X24" s="159">
        <f t="shared" ref="X24:X29" si="35">Q24*$K24</f>
        <v>155.9355107436819</v>
      </c>
      <c r="Y24" s="159" t="s">
        <v>5</v>
      </c>
      <c r="Z24" s="57"/>
      <c r="AA24" s="317">
        <f t="shared" si="8"/>
        <v>109.12838028711576</v>
      </c>
      <c r="AB24" s="318">
        <f t="shared" si="7"/>
        <v>5.3451202479919857</v>
      </c>
    </row>
    <row r="25" spans="1:28" ht="26.25">
      <c r="A25" s="73" t="str">
        <f>'data entry DASHBOARD'!A36</f>
        <v>Tetralogy of Fallot</v>
      </c>
      <c r="B25" s="95">
        <f>'data entry DASHBOARD'!B36</f>
        <v>2.8</v>
      </c>
      <c r="C25" s="95"/>
      <c r="D25" s="325">
        <v>1.28</v>
      </c>
      <c r="E25" s="141" t="s">
        <v>3</v>
      </c>
      <c r="F25" s="142">
        <v>1.0900000000000001</v>
      </c>
      <c r="G25" s="140"/>
      <c r="H25" s="144">
        <v>1.5</v>
      </c>
      <c r="I25" s="145" t="s">
        <v>5</v>
      </c>
      <c r="J25" s="132"/>
      <c r="K25" s="139">
        <f t="shared" si="0"/>
        <v>280</v>
      </c>
      <c r="L25" s="134"/>
      <c r="M25" s="135">
        <f t="shared" si="1"/>
        <v>5.6283266014872983E-2</v>
      </c>
      <c r="N25" s="136"/>
      <c r="O25" s="136">
        <f t="shared" si="2"/>
        <v>1.8809423354298124E-2</v>
      </c>
      <c r="P25" s="136"/>
      <c r="Q25" s="136">
        <f t="shared" si="3"/>
        <v>9.624943515589697E-2</v>
      </c>
      <c r="R25" s="136"/>
      <c r="S25" s="137"/>
      <c r="T25" s="198">
        <f t="shared" si="33"/>
        <v>15.759314484164435</v>
      </c>
      <c r="U25" s="156" t="s">
        <v>3</v>
      </c>
      <c r="V25" s="156">
        <f t="shared" si="34"/>
        <v>5.2666385392034751</v>
      </c>
      <c r="W25" s="133" t="s">
        <v>4</v>
      </c>
      <c r="X25" s="159">
        <f t="shared" si="35"/>
        <v>26.94984184365115</v>
      </c>
      <c r="Y25" s="159" t="s">
        <v>5</v>
      </c>
      <c r="Z25" s="57"/>
      <c r="AA25" s="317">
        <f t="shared" si="8"/>
        <v>15.013599480626654</v>
      </c>
      <c r="AB25" s="318">
        <f t="shared" si="7"/>
        <v>0.74571500353778042</v>
      </c>
    </row>
    <row r="26" spans="1:28" ht="26.25">
      <c r="A26" s="73" t="str">
        <f>'data entry DASHBOARD'!A38</f>
        <v xml:space="preserve">Hypoplastic left heart S. </v>
      </c>
      <c r="B26" s="95">
        <f>'data entry DASHBOARD'!B38</f>
        <v>2.8</v>
      </c>
      <c r="C26" s="95"/>
      <c r="D26" s="325">
        <v>1.51</v>
      </c>
      <c r="E26" s="141" t="s">
        <v>3</v>
      </c>
      <c r="F26" s="142">
        <v>1.23</v>
      </c>
      <c r="G26" s="140"/>
      <c r="H26" s="144">
        <v>1.86</v>
      </c>
      <c r="I26" s="145" t="s">
        <v>5</v>
      </c>
      <c r="J26" s="132"/>
      <c r="K26" s="139">
        <f t="shared" si="0"/>
        <v>280</v>
      </c>
      <c r="L26" s="134"/>
      <c r="M26" s="135">
        <f t="shared" si="1"/>
        <v>9.7985802296528146E-2</v>
      </c>
      <c r="N26" s="136"/>
      <c r="O26" s="136">
        <f t="shared" si="2"/>
        <v>4.6702065796623407E-2</v>
      </c>
      <c r="P26" s="136"/>
      <c r="Q26" s="136">
        <f t="shared" si="3"/>
        <v>0.15482006119102756</v>
      </c>
      <c r="R26" s="136"/>
      <c r="S26" s="137"/>
      <c r="T26" s="198">
        <f t="shared" si="33"/>
        <v>27.436024643027881</v>
      </c>
      <c r="U26" s="156" t="s">
        <v>3</v>
      </c>
      <c r="V26" s="156">
        <f t="shared" si="34"/>
        <v>13.076578423054555</v>
      </c>
      <c r="W26" s="133" t="s">
        <v>4</v>
      </c>
      <c r="X26" s="159">
        <f t="shared" si="35"/>
        <v>43.349617133487719</v>
      </c>
      <c r="Y26" s="159" t="s">
        <v>5</v>
      </c>
      <c r="Z26" s="57"/>
      <c r="AA26" s="317">
        <f t="shared" si="8"/>
        <v>26.192548303863717</v>
      </c>
      <c r="AB26" s="318">
        <f t="shared" si="7"/>
        <v>1.2434763391641646</v>
      </c>
    </row>
    <row r="27" spans="1:28" ht="26.25">
      <c r="A27" s="73" t="str">
        <f>'data entry DASHBOARD'!A40</f>
        <v>Coarctation of aorta</v>
      </c>
      <c r="B27" s="95">
        <f>'data entry DASHBOARD'!B40</f>
        <v>3.2</v>
      </c>
      <c r="C27" s="95"/>
      <c r="D27" s="325">
        <v>1.24</v>
      </c>
      <c r="E27" s="141" t="s">
        <v>3</v>
      </c>
      <c r="F27" s="142">
        <v>1.01</v>
      </c>
      <c r="G27" s="140"/>
      <c r="H27" s="144">
        <v>1.51</v>
      </c>
      <c r="I27" s="145" t="s">
        <v>5</v>
      </c>
      <c r="J27" s="132"/>
      <c r="K27" s="139">
        <f t="shared" si="0"/>
        <v>320</v>
      </c>
      <c r="L27" s="134"/>
      <c r="M27" s="135">
        <f t="shared" si="1"/>
        <v>4.8633838191643193E-2</v>
      </c>
      <c r="N27" s="136"/>
      <c r="O27" s="136">
        <f t="shared" si="2"/>
        <v>2.1254727430572895E-3</v>
      </c>
      <c r="P27" s="136"/>
      <c r="Q27" s="136">
        <f t="shared" si="3"/>
        <v>9.7985802296528146E-2</v>
      </c>
      <c r="R27" s="136"/>
      <c r="S27" s="137"/>
      <c r="T27" s="198">
        <f t="shared" si="33"/>
        <v>15.562828221325821</v>
      </c>
      <c r="U27" s="156" t="s">
        <v>3</v>
      </c>
      <c r="V27" s="156">
        <f t="shared" si="34"/>
        <v>0.68015127777833262</v>
      </c>
      <c r="W27" s="133" t="s">
        <v>4</v>
      </c>
      <c r="X27" s="159">
        <f t="shared" si="35"/>
        <v>31.355456734889007</v>
      </c>
      <c r="Y27" s="159" t="s">
        <v>5</v>
      </c>
      <c r="Z27" s="57"/>
      <c r="AA27" s="317">
        <f t="shared" si="8"/>
        <v>14.820726250376701</v>
      </c>
      <c r="AB27" s="318">
        <f t="shared" si="7"/>
        <v>0.74210197094912012</v>
      </c>
    </row>
    <row r="28" spans="1:28" ht="26.25">
      <c r="A28" s="73" t="str">
        <f>'data entry DASHBOARD'!A41</f>
        <v>Outflow tract defects</v>
      </c>
      <c r="B28" s="95">
        <f>'data entry DASHBOARD'!B41</f>
        <v>15.9</v>
      </c>
      <c r="C28" s="95"/>
      <c r="D28" s="325">
        <v>1.39</v>
      </c>
      <c r="E28" s="141" t="s">
        <v>3</v>
      </c>
      <c r="F28" s="142">
        <v>1.26</v>
      </c>
      <c r="G28" s="140"/>
      <c r="H28" s="144">
        <v>1.53</v>
      </c>
      <c r="I28" s="145" t="s">
        <v>5</v>
      </c>
      <c r="J28" s="132"/>
      <c r="K28" s="139">
        <f t="shared" si="0"/>
        <v>1590</v>
      </c>
      <c r="L28" s="134"/>
      <c r="M28" s="135">
        <f t="shared" si="1"/>
        <v>7.6698643670307529E-2</v>
      </c>
      <c r="N28" s="136"/>
      <c r="O28" s="136">
        <f t="shared" si="2"/>
        <v>5.2473990411036779E-2</v>
      </c>
      <c r="P28" s="136"/>
      <c r="Q28" s="136">
        <f t="shared" si="3"/>
        <v>0.10143859680651278</v>
      </c>
      <c r="R28" s="136"/>
      <c r="S28" s="137"/>
      <c r="T28" s="198">
        <f t="shared" si="33"/>
        <v>121.95084343578897</v>
      </c>
      <c r="U28" s="156" t="s">
        <v>3</v>
      </c>
      <c r="V28" s="156">
        <f t="shared" si="34"/>
        <v>83.433644753548478</v>
      </c>
      <c r="W28" s="133" t="s">
        <v>4</v>
      </c>
      <c r="X28" s="159">
        <f t="shared" si="35"/>
        <v>161.28736892235531</v>
      </c>
      <c r="Y28" s="159" t="s">
        <v>5</v>
      </c>
      <c r="Z28" s="57"/>
      <c r="AA28" s="317">
        <f t="shared" si="8"/>
        <v>116.29930119708055</v>
      </c>
      <c r="AB28" s="318">
        <f t="shared" si="7"/>
        <v>5.6515422387084158</v>
      </c>
    </row>
    <row r="29" spans="1:28" ht="26.25">
      <c r="A29" s="73" t="str">
        <f>'data entry DASHBOARD'!A42</f>
        <v>Conotruncal defects</v>
      </c>
      <c r="B29" s="95">
        <f>'data entry DASHBOARD'!B42</f>
        <v>7.4</v>
      </c>
      <c r="C29" s="95"/>
      <c r="D29" s="325">
        <v>1.22</v>
      </c>
      <c r="E29" s="141" t="s">
        <v>3</v>
      </c>
      <c r="F29" s="142">
        <v>1.07</v>
      </c>
      <c r="G29" s="140"/>
      <c r="H29" s="144">
        <v>1.4</v>
      </c>
      <c r="I29" s="145" t="s">
        <v>5</v>
      </c>
      <c r="J29" s="132"/>
      <c r="K29" s="139">
        <f t="shared" si="0"/>
        <v>740</v>
      </c>
      <c r="L29" s="134"/>
      <c r="M29" s="135">
        <f t="shared" si="1"/>
        <v>4.476243241694209E-2</v>
      </c>
      <c r="N29" s="136"/>
      <c r="O29" s="136">
        <f t="shared" si="2"/>
        <v>1.4690957818919917E-2</v>
      </c>
      <c r="P29" s="136"/>
      <c r="Q29" s="136">
        <f t="shared" si="3"/>
        <v>7.8510873571691842E-2</v>
      </c>
      <c r="R29" s="136"/>
      <c r="S29" s="137"/>
      <c r="T29" s="198">
        <f t="shared" si="33"/>
        <v>33.12419998853715</v>
      </c>
      <c r="U29" s="156" t="s">
        <v>3</v>
      </c>
      <c r="V29" s="156">
        <f t="shared" si="34"/>
        <v>10.871308786000739</v>
      </c>
      <c r="W29" s="133" t="s">
        <v>4</v>
      </c>
      <c r="X29" s="159">
        <f t="shared" si="35"/>
        <v>58.098046443051963</v>
      </c>
      <c r="Y29" s="159" t="s">
        <v>5</v>
      </c>
      <c r="Z29" s="57"/>
      <c r="AA29" s="317">
        <f t="shared" si="8"/>
        <v>31.538577160544055</v>
      </c>
      <c r="AB29" s="318">
        <f t="shared" si="7"/>
        <v>1.5856228279930953</v>
      </c>
    </row>
    <row r="30" spans="1:28" ht="26.25">
      <c r="A30" s="69" t="s">
        <v>17</v>
      </c>
      <c r="B30" s="95">
        <f>'data entry DASHBOARD'!B43</f>
        <v>6.12</v>
      </c>
      <c r="C30" s="95"/>
      <c r="D30" s="325">
        <v>1.22</v>
      </c>
      <c r="E30" s="141" t="s">
        <v>3</v>
      </c>
      <c r="F30" s="142">
        <v>1.0900000000000001</v>
      </c>
      <c r="G30" s="140" t="s">
        <v>4</v>
      </c>
      <c r="H30" s="144">
        <v>1.35</v>
      </c>
      <c r="I30" s="145" t="s">
        <v>5</v>
      </c>
      <c r="J30" s="132"/>
      <c r="K30" s="139">
        <f t="shared" si="0"/>
        <v>612</v>
      </c>
      <c r="L30" s="134"/>
      <c r="M30" s="135">
        <f t="shared" si="1"/>
        <v>4.476243241694209E-2</v>
      </c>
      <c r="N30" s="136" t="s">
        <v>3</v>
      </c>
      <c r="O30" s="136">
        <f t="shared" si="2"/>
        <v>1.8809423354298124E-2</v>
      </c>
      <c r="P30" s="136" t="s">
        <v>4</v>
      </c>
      <c r="Q30" s="136">
        <f t="shared" si="3"/>
        <v>6.9377879112186513E-2</v>
      </c>
      <c r="R30" s="136" t="s">
        <v>5</v>
      </c>
      <c r="S30" s="137"/>
      <c r="T30" s="198">
        <f>M30*$K30</f>
        <v>27.39460863916856</v>
      </c>
      <c r="U30" s="156" t="s">
        <v>3</v>
      </c>
      <c r="V30" s="156">
        <f>O30*$K30</f>
        <v>11.511367092830453</v>
      </c>
      <c r="W30" s="133" t="s">
        <v>4</v>
      </c>
      <c r="X30" s="159">
        <f>Q30*$K30</f>
        <v>42.459262016658144</v>
      </c>
      <c r="Y30" s="159" t="s">
        <v>5</v>
      </c>
      <c r="Z30" s="57"/>
      <c r="AA30" s="317">
        <f t="shared" si="8"/>
        <v>26.083255705747245</v>
      </c>
      <c r="AB30" s="318">
        <f t="shared" si="7"/>
        <v>1.3113529334213148</v>
      </c>
    </row>
    <row r="31" spans="1:28" ht="37.5">
      <c r="A31" s="69" t="s">
        <v>37</v>
      </c>
      <c r="B31" s="95">
        <f>'data entry DASHBOARD'!B44</f>
        <v>9.57</v>
      </c>
      <c r="C31" s="95"/>
      <c r="D31" s="325">
        <v>1.1299999999999999</v>
      </c>
      <c r="E31" s="141" t="s">
        <v>3</v>
      </c>
      <c r="F31" s="142">
        <v>1.04</v>
      </c>
      <c r="G31" s="140" t="s">
        <v>4</v>
      </c>
      <c r="H31" s="144">
        <v>1.23</v>
      </c>
      <c r="I31" s="145" t="s">
        <v>5</v>
      </c>
      <c r="J31" s="132"/>
      <c r="K31" s="139">
        <f t="shared" si="0"/>
        <v>957</v>
      </c>
      <c r="L31" s="134"/>
      <c r="M31" s="135">
        <f t="shared" si="1"/>
        <v>2.6943922778269687E-2</v>
      </c>
      <c r="N31" s="136" t="s">
        <v>3</v>
      </c>
      <c r="O31" s="136">
        <f t="shared" si="2"/>
        <v>8.4480228453575595E-3</v>
      </c>
      <c r="P31" s="136" t="s">
        <v>4</v>
      </c>
      <c r="Q31" s="136">
        <f t="shared" si="3"/>
        <v>4.6702065796623407E-2</v>
      </c>
      <c r="R31" s="136" t="s">
        <v>5</v>
      </c>
      <c r="S31" s="137"/>
      <c r="T31" s="198">
        <f>M31*$K31</f>
        <v>25.785334098804089</v>
      </c>
      <c r="U31" s="156" t="s">
        <v>3</v>
      </c>
      <c r="V31" s="156">
        <f>O31*$K31</f>
        <v>8.0847578630071837</v>
      </c>
      <c r="W31" s="133" t="s">
        <v>4</v>
      </c>
      <c r="X31" s="159">
        <f>Q31*$K31</f>
        <v>44.693876967368602</v>
      </c>
      <c r="Y31" s="159" t="s">
        <v>5</v>
      </c>
      <c r="Z31" s="57"/>
      <c r="AA31" s="317">
        <f t="shared" si="8"/>
        <v>24.529112920080792</v>
      </c>
      <c r="AB31" s="318">
        <f t="shared" si="7"/>
        <v>1.2562211787232975</v>
      </c>
    </row>
    <row r="32" spans="1:28" ht="26.25">
      <c r="A32" s="69" t="s">
        <v>53</v>
      </c>
      <c r="B32" s="95">
        <f>'data entry DASHBOARD'!B45</f>
        <v>2.92</v>
      </c>
      <c r="C32" s="95"/>
      <c r="D32" s="325">
        <v>1.64</v>
      </c>
      <c r="E32" s="141" t="s">
        <v>3</v>
      </c>
      <c r="F32" s="142">
        <v>1.35</v>
      </c>
      <c r="G32" s="140" t="s">
        <v>4</v>
      </c>
      <c r="H32" s="144">
        <v>2</v>
      </c>
      <c r="I32" s="145" t="s">
        <v>5</v>
      </c>
      <c r="J32" s="132"/>
      <c r="K32" s="139">
        <f t="shared" si="0"/>
        <v>292</v>
      </c>
      <c r="L32" s="134"/>
      <c r="M32" s="135">
        <f t="shared" si="1"/>
        <v>0.11996620670233735</v>
      </c>
      <c r="N32" s="136" t="s">
        <v>3</v>
      </c>
      <c r="O32" s="136">
        <f t="shared" si="2"/>
        <v>6.9377879112186513E-2</v>
      </c>
      <c r="P32" s="136" t="s">
        <v>4</v>
      </c>
      <c r="Q32" s="136">
        <f t="shared" si="3"/>
        <v>0.17559769167353667</v>
      </c>
      <c r="R32" s="136" t="s">
        <v>5</v>
      </c>
      <c r="S32" s="137"/>
      <c r="T32" s="198">
        <f>M32*$K32</f>
        <v>35.030132357082508</v>
      </c>
      <c r="U32" s="156" t="s">
        <v>3</v>
      </c>
      <c r="V32" s="156">
        <f>O32*$K32</f>
        <v>20.258340700758463</v>
      </c>
      <c r="W32" s="133" t="s">
        <v>4</v>
      </c>
      <c r="X32" s="159">
        <f>Q32*$K32</f>
        <v>51.274525968672705</v>
      </c>
      <c r="Y32" s="159" t="s">
        <v>5</v>
      </c>
      <c r="Z32" s="57"/>
      <c r="AA32" s="317">
        <f t="shared" si="8"/>
        <v>33.479445845255967</v>
      </c>
      <c r="AB32" s="318">
        <f t="shared" si="7"/>
        <v>1.5506865118265409</v>
      </c>
    </row>
    <row r="33" spans="1:49" ht="26.25">
      <c r="A33" s="70" t="s">
        <v>188</v>
      </c>
      <c r="B33" s="91">
        <f>'data entry DASHBOARD'!B52</f>
        <v>4000</v>
      </c>
      <c r="C33" s="96"/>
      <c r="D33" s="326">
        <v>1.49</v>
      </c>
      <c r="E33" s="173" t="s">
        <v>3</v>
      </c>
      <c r="F33" s="174">
        <v>1.22</v>
      </c>
      <c r="G33" s="175" t="s">
        <v>4</v>
      </c>
      <c r="H33" s="176">
        <v>1.83</v>
      </c>
      <c r="I33" s="172" t="s">
        <v>5</v>
      </c>
      <c r="J33" s="160"/>
      <c r="K33" s="161">
        <f t="shared" si="0"/>
        <v>400000</v>
      </c>
      <c r="L33" s="162"/>
      <c r="M33" s="163">
        <f t="shared" si="1"/>
        <v>9.4506370147685995E-2</v>
      </c>
      <c r="N33" s="164" t="s">
        <v>3</v>
      </c>
      <c r="O33" s="164">
        <f t="shared" si="2"/>
        <v>4.476243241694209E-2</v>
      </c>
      <c r="P33" s="164" t="s">
        <v>4</v>
      </c>
      <c r="Q33" s="164">
        <f t="shared" si="3"/>
        <v>0.15023071236159383</v>
      </c>
      <c r="R33" s="164" t="s">
        <v>5</v>
      </c>
      <c r="S33" s="165"/>
      <c r="T33" s="199">
        <f t="shared" si="4"/>
        <v>37802.548059074397</v>
      </c>
      <c r="U33" s="167" t="s">
        <v>3</v>
      </c>
      <c r="V33" s="167">
        <f t="shared" si="5"/>
        <v>17904.972966776837</v>
      </c>
      <c r="W33" s="169"/>
      <c r="X33" s="171">
        <f t="shared" si="6"/>
        <v>60092.284944637533</v>
      </c>
      <c r="Y33" s="171" t="s">
        <v>5</v>
      </c>
      <c r="Z33" s="57"/>
      <c r="AA33" s="332">
        <f t="shared" si="8"/>
        <v>36082.923964530819</v>
      </c>
      <c r="AB33" s="333">
        <f t="shared" si="7"/>
        <v>1719.6240945435784</v>
      </c>
    </row>
    <row r="34" spans="1:49" ht="26.25">
      <c r="A34" s="70" t="s">
        <v>159</v>
      </c>
      <c r="B34" s="96">
        <f>'data entry DASHBOARD'!B55</f>
        <v>1959</v>
      </c>
      <c r="C34" s="96"/>
      <c r="D34" s="326">
        <v>3.06</v>
      </c>
      <c r="E34" s="173" t="s">
        <v>3</v>
      </c>
      <c r="F34" s="174">
        <v>2.68</v>
      </c>
      <c r="G34" s="175"/>
      <c r="H34" s="176">
        <v>3.49</v>
      </c>
      <c r="I34" s="172" t="s">
        <v>5</v>
      </c>
      <c r="J34" s="160"/>
      <c r="K34" s="161">
        <f t="shared" si="0"/>
        <v>195900</v>
      </c>
      <c r="L34" s="162"/>
      <c r="M34" s="163">
        <f t="shared" si="1"/>
        <v>0.30496670790530866</v>
      </c>
      <c r="N34" s="164" t="s">
        <v>3</v>
      </c>
      <c r="O34" s="164">
        <f t="shared" si="2"/>
        <v>0.2635362045601839</v>
      </c>
      <c r="P34" s="164" t="s">
        <v>4</v>
      </c>
      <c r="Q34" s="164">
        <f t="shared" si="3"/>
        <v>0.34656324941027333</v>
      </c>
      <c r="R34" s="164" t="s">
        <v>5</v>
      </c>
      <c r="S34" s="165"/>
      <c r="T34" s="199">
        <f t="shared" si="4"/>
        <v>59742.978078649969</v>
      </c>
      <c r="U34" s="167" t="s">
        <v>3</v>
      </c>
      <c r="V34" s="167">
        <f>O34*$K34</f>
        <v>51626.742473340026</v>
      </c>
      <c r="W34" s="169" t="s">
        <v>4</v>
      </c>
      <c r="X34" s="171">
        <f>Q34*$K34</f>
        <v>67891.740559472542</v>
      </c>
      <c r="Y34" s="171" t="s">
        <v>5</v>
      </c>
      <c r="Z34" s="57"/>
      <c r="AA34" s="334">
        <f t="shared" si="8"/>
        <v>57634.661828673779</v>
      </c>
      <c r="AB34" s="335">
        <f t="shared" si="7"/>
        <v>2108.3162499761893</v>
      </c>
    </row>
    <row r="35" spans="1:49" ht="26.25">
      <c r="A35" s="555"/>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215"/>
      <c r="AA35" s="58"/>
    </row>
    <row r="36" spans="1:49" ht="29.25" thickBot="1">
      <c r="A36" s="492" t="s">
        <v>275</v>
      </c>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214"/>
    </row>
    <row r="37" spans="1:49" ht="48.75" customHeight="1">
      <c r="A37" s="552" t="s">
        <v>270</v>
      </c>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4"/>
      <c r="Z37" s="290"/>
      <c r="AA37" s="36"/>
      <c r="AB37" s="13"/>
      <c r="AC37" s="13"/>
      <c r="AD37" s="13"/>
      <c r="AE37" s="13"/>
      <c r="AF37" s="13"/>
      <c r="AG37" s="13"/>
      <c r="AH37" s="13"/>
      <c r="AI37" s="13"/>
      <c r="AJ37" s="13"/>
      <c r="AK37" s="13"/>
      <c r="AL37" s="13"/>
      <c r="AM37" s="13"/>
      <c r="AN37" s="13"/>
      <c r="AO37" s="13"/>
      <c r="AP37" s="13"/>
      <c r="AQ37" s="13"/>
      <c r="AR37" s="13"/>
      <c r="AS37" s="13"/>
      <c r="AT37" s="13"/>
      <c r="AU37" s="23"/>
      <c r="AW37" s="28"/>
    </row>
    <row r="38" spans="1:49" ht="39" customHeight="1">
      <c r="A38" s="480" t="s">
        <v>271</v>
      </c>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2"/>
      <c r="Z38" s="290"/>
      <c r="AA38" s="38"/>
      <c r="AB38" s="77"/>
      <c r="AC38" s="77"/>
      <c r="AD38" s="77"/>
      <c r="AE38" s="77"/>
      <c r="AF38" s="77"/>
      <c r="AG38" s="77"/>
      <c r="AH38" s="77"/>
      <c r="AI38" s="77"/>
      <c r="AJ38" s="77"/>
      <c r="AK38" s="77"/>
      <c r="AL38" s="77"/>
      <c r="AM38" s="77"/>
      <c r="AN38" s="77"/>
      <c r="AO38" s="77"/>
      <c r="AP38" s="77"/>
      <c r="AQ38" s="77"/>
      <c r="AR38" s="77"/>
      <c r="AS38" s="77"/>
      <c r="AT38" s="77"/>
      <c r="AU38" s="77"/>
    </row>
    <row r="39" spans="1:49" ht="39" customHeight="1">
      <c r="A39" s="480" t="s">
        <v>272</v>
      </c>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2"/>
      <c r="Z39" s="290"/>
      <c r="AA39" s="37"/>
      <c r="AB39" s="75"/>
      <c r="AC39" s="75"/>
      <c r="AD39" s="75"/>
      <c r="AE39" s="75"/>
      <c r="AF39" s="75"/>
      <c r="AG39" s="75"/>
      <c r="AH39" s="75"/>
      <c r="AI39" s="75"/>
      <c r="AJ39" s="75"/>
      <c r="AK39" s="75"/>
      <c r="AL39" s="75"/>
      <c r="AM39" s="75"/>
      <c r="AN39" s="75"/>
      <c r="AO39" s="75"/>
      <c r="AP39" s="75"/>
      <c r="AQ39" s="75"/>
      <c r="AR39" s="75"/>
      <c r="AS39" s="75"/>
      <c r="AT39" s="75"/>
      <c r="AU39" s="75"/>
      <c r="AW39" s="29"/>
    </row>
    <row r="40" spans="1:49" s="14" customFormat="1" ht="39" customHeight="1">
      <c r="A40" s="480" t="s">
        <v>122</v>
      </c>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2"/>
      <c r="Z40" s="290"/>
      <c r="AA40" s="39"/>
      <c r="AB40" s="34"/>
      <c r="AC40" s="34"/>
      <c r="AD40" s="34"/>
      <c r="AE40" s="34"/>
      <c r="AF40" s="34"/>
      <c r="AG40" s="34"/>
      <c r="AH40" s="34"/>
      <c r="AI40" s="34"/>
      <c r="AJ40" s="34"/>
      <c r="AK40" s="34"/>
      <c r="AL40" s="34"/>
      <c r="AM40" s="34"/>
      <c r="AN40" s="34"/>
      <c r="AO40" s="34"/>
      <c r="AP40" s="34"/>
      <c r="AQ40" s="34"/>
      <c r="AR40" s="34"/>
      <c r="AS40" s="34"/>
      <c r="AT40" s="34"/>
      <c r="AU40" s="34"/>
    </row>
    <row r="41" spans="1:49" ht="39" customHeight="1">
      <c r="A41" s="506" t="s">
        <v>99</v>
      </c>
      <c r="B41" s="507"/>
      <c r="C41" s="507"/>
      <c r="D41" s="507"/>
      <c r="E41" s="507"/>
      <c r="F41" s="507"/>
      <c r="G41" s="507"/>
      <c r="H41" s="507"/>
      <c r="I41" s="507"/>
      <c r="J41" s="507"/>
      <c r="K41" s="507"/>
      <c r="L41" s="507"/>
      <c r="M41" s="507"/>
      <c r="N41" s="507"/>
      <c r="O41" s="507"/>
      <c r="P41" s="507"/>
      <c r="Q41" s="507"/>
      <c r="R41" s="507"/>
      <c r="S41" s="507"/>
      <c r="T41" s="507"/>
      <c r="U41" s="507"/>
      <c r="V41" s="507"/>
      <c r="W41" s="507"/>
      <c r="X41" s="507"/>
      <c r="Y41" s="508"/>
      <c r="Z41" s="290"/>
      <c r="AA41" s="37"/>
      <c r="AB41" s="76"/>
      <c r="AC41" s="76"/>
      <c r="AD41" s="76"/>
      <c r="AE41" s="76"/>
      <c r="AF41" s="76"/>
      <c r="AG41" s="76"/>
      <c r="AH41" s="76"/>
      <c r="AI41" s="76"/>
      <c r="AJ41" s="76"/>
      <c r="AK41" s="76"/>
      <c r="AL41" s="76"/>
      <c r="AM41" s="76"/>
      <c r="AN41" s="76"/>
      <c r="AO41" s="76"/>
      <c r="AP41" s="76"/>
      <c r="AQ41" s="76"/>
      <c r="AR41" s="76"/>
      <c r="AS41" s="76"/>
      <c r="AT41" s="76"/>
      <c r="AU41" s="76"/>
      <c r="AV41" s="76"/>
      <c r="AW41" s="18"/>
    </row>
    <row r="42" spans="1:49" ht="39" customHeight="1">
      <c r="A42" s="547" t="s">
        <v>123</v>
      </c>
      <c r="B42" s="548"/>
      <c r="C42" s="548"/>
      <c r="D42" s="548"/>
      <c r="E42" s="548"/>
      <c r="F42" s="548"/>
      <c r="G42" s="548"/>
      <c r="H42" s="548"/>
      <c r="I42" s="548"/>
      <c r="J42" s="548"/>
      <c r="K42" s="548"/>
      <c r="L42" s="548"/>
      <c r="M42" s="548"/>
      <c r="N42" s="548"/>
      <c r="O42" s="548"/>
      <c r="P42" s="548"/>
      <c r="Q42" s="548"/>
      <c r="R42" s="548"/>
      <c r="S42" s="548"/>
      <c r="T42" s="548"/>
      <c r="U42" s="548"/>
      <c r="V42" s="548"/>
      <c r="W42" s="548"/>
      <c r="X42" s="548"/>
      <c r="Y42" s="549"/>
      <c r="Z42" s="290"/>
      <c r="AA42" s="37"/>
      <c r="AB42" s="84"/>
      <c r="AC42" s="84"/>
      <c r="AD42" s="84"/>
      <c r="AE42" s="84"/>
      <c r="AF42" s="84"/>
      <c r="AG42" s="84"/>
      <c r="AH42" s="84"/>
      <c r="AI42" s="84"/>
      <c r="AJ42" s="84"/>
      <c r="AK42" s="84"/>
      <c r="AL42" s="84"/>
      <c r="AM42" s="84"/>
      <c r="AN42" s="84"/>
      <c r="AO42" s="84"/>
      <c r="AP42" s="84"/>
      <c r="AQ42" s="84"/>
      <c r="AR42" s="84"/>
      <c r="AS42" s="84"/>
      <c r="AT42" s="84"/>
      <c r="AU42" s="84"/>
      <c r="AV42" s="84"/>
      <c r="AW42" s="18"/>
    </row>
    <row r="43" spans="1:49" ht="39" customHeight="1">
      <c r="A43" s="547" t="s">
        <v>273</v>
      </c>
      <c r="B43" s="548"/>
      <c r="C43" s="548"/>
      <c r="D43" s="548"/>
      <c r="E43" s="548"/>
      <c r="F43" s="548"/>
      <c r="G43" s="548"/>
      <c r="H43" s="548"/>
      <c r="I43" s="548"/>
      <c r="J43" s="548"/>
      <c r="K43" s="548"/>
      <c r="L43" s="548"/>
      <c r="M43" s="548"/>
      <c r="N43" s="548"/>
      <c r="O43" s="548"/>
      <c r="P43" s="548"/>
      <c r="Q43" s="548"/>
      <c r="R43" s="548"/>
      <c r="S43" s="548"/>
      <c r="T43" s="548"/>
      <c r="U43" s="548"/>
      <c r="V43" s="548"/>
      <c r="W43" s="548"/>
      <c r="X43" s="548"/>
      <c r="Y43" s="549"/>
      <c r="Z43" s="290"/>
      <c r="AA43" s="37"/>
      <c r="AB43" s="76"/>
      <c r="AC43" s="76"/>
      <c r="AD43" s="76"/>
      <c r="AE43" s="76"/>
      <c r="AF43" s="76"/>
      <c r="AG43" s="76"/>
      <c r="AH43" s="76"/>
      <c r="AI43" s="76"/>
      <c r="AJ43" s="76"/>
      <c r="AK43" s="76"/>
      <c r="AL43" s="76"/>
      <c r="AM43" s="76"/>
      <c r="AN43" s="76"/>
      <c r="AO43" s="76"/>
      <c r="AP43" s="76"/>
      <c r="AQ43" s="76"/>
      <c r="AR43" s="76"/>
      <c r="AS43" s="76"/>
      <c r="AT43" s="76"/>
      <c r="AU43" s="76"/>
      <c r="AV43" s="76"/>
      <c r="AW43" s="18"/>
    </row>
    <row r="44" spans="1:49" ht="39" customHeight="1">
      <c r="A44" s="547" t="s">
        <v>274</v>
      </c>
      <c r="B44" s="548"/>
      <c r="C44" s="548"/>
      <c r="D44" s="548"/>
      <c r="E44" s="548"/>
      <c r="F44" s="548"/>
      <c r="G44" s="548"/>
      <c r="H44" s="548"/>
      <c r="I44" s="548"/>
      <c r="J44" s="548"/>
      <c r="K44" s="548"/>
      <c r="L44" s="548"/>
      <c r="M44" s="548"/>
      <c r="N44" s="548"/>
      <c r="O44" s="548"/>
      <c r="P44" s="548"/>
      <c r="Q44" s="548"/>
      <c r="R44" s="548"/>
      <c r="S44" s="548"/>
      <c r="T44" s="548"/>
      <c r="U44" s="548"/>
      <c r="V44" s="548"/>
      <c r="W44" s="548"/>
      <c r="X44" s="548"/>
      <c r="Y44" s="549"/>
      <c r="Z44" s="290"/>
      <c r="AA44" s="37"/>
      <c r="AB44" s="76"/>
      <c r="AC44" s="76"/>
      <c r="AD44" s="76"/>
      <c r="AE44" s="76"/>
      <c r="AF44" s="76"/>
      <c r="AG44" s="76"/>
      <c r="AH44" s="76"/>
      <c r="AI44" s="76"/>
      <c r="AJ44" s="76"/>
      <c r="AK44" s="76"/>
      <c r="AL44" s="76"/>
      <c r="AM44" s="76"/>
      <c r="AN44" s="76"/>
      <c r="AO44" s="76"/>
      <c r="AP44" s="76"/>
      <c r="AQ44" s="76"/>
      <c r="AR44" s="76"/>
      <c r="AS44" s="76"/>
      <c r="AT44" s="76"/>
      <c r="AU44" s="76"/>
      <c r="AV44" s="76"/>
      <c r="AW44" s="18"/>
    </row>
    <row r="45" spans="1:49" ht="39" customHeight="1">
      <c r="A45" s="537" t="s">
        <v>96</v>
      </c>
      <c r="B45" s="538"/>
      <c r="C45" s="538"/>
      <c r="D45" s="538"/>
      <c r="E45" s="538"/>
      <c r="F45" s="538"/>
      <c r="G45" s="538"/>
      <c r="H45" s="538"/>
      <c r="I45" s="538"/>
      <c r="J45" s="538"/>
      <c r="K45" s="538"/>
      <c r="L45" s="538"/>
      <c r="M45" s="538"/>
      <c r="N45" s="538"/>
      <c r="O45" s="538"/>
      <c r="P45" s="538"/>
      <c r="Q45" s="538"/>
      <c r="R45" s="538"/>
      <c r="S45" s="538"/>
      <c r="T45" s="538"/>
      <c r="U45" s="538"/>
      <c r="V45" s="538"/>
      <c r="W45" s="538"/>
      <c r="X45" s="538"/>
      <c r="Y45" s="539"/>
      <c r="Z45" s="290"/>
      <c r="AA45" s="37"/>
      <c r="AB45" s="76"/>
      <c r="AC45" s="76"/>
      <c r="AD45" s="76"/>
      <c r="AE45" s="76"/>
      <c r="AF45" s="76"/>
      <c r="AG45" s="76"/>
      <c r="AH45" s="76"/>
      <c r="AI45" s="76"/>
      <c r="AJ45" s="76"/>
      <c r="AK45" s="76"/>
      <c r="AL45" s="76"/>
      <c r="AM45" s="76"/>
      <c r="AN45" s="76"/>
      <c r="AO45" s="76"/>
      <c r="AP45" s="76"/>
      <c r="AQ45" s="76"/>
      <c r="AR45" s="76"/>
      <c r="AS45" s="76"/>
      <c r="AT45" s="76"/>
      <c r="AU45" s="76"/>
      <c r="AV45" s="76"/>
      <c r="AW45" s="18"/>
    </row>
    <row r="46" spans="1:49" ht="39" customHeight="1">
      <c r="A46" s="556" t="s">
        <v>95</v>
      </c>
      <c r="B46" s="557"/>
      <c r="C46" s="557"/>
      <c r="D46" s="557"/>
      <c r="E46" s="557"/>
      <c r="F46" s="557"/>
      <c r="G46" s="557"/>
      <c r="H46" s="557"/>
      <c r="I46" s="557"/>
      <c r="J46" s="557"/>
      <c r="K46" s="557"/>
      <c r="L46" s="557"/>
      <c r="M46" s="557"/>
      <c r="N46" s="557"/>
      <c r="O46" s="557"/>
      <c r="P46" s="557"/>
      <c r="Q46" s="557"/>
      <c r="R46" s="557"/>
      <c r="S46" s="557"/>
      <c r="T46" s="557"/>
      <c r="U46" s="557"/>
      <c r="V46" s="557"/>
      <c r="W46" s="557"/>
      <c r="X46" s="557"/>
      <c r="Y46" s="558"/>
      <c r="Z46" s="322"/>
      <c r="AA46" s="37"/>
      <c r="AB46" s="498"/>
      <c r="AC46" s="498"/>
      <c r="AD46" s="498"/>
      <c r="AE46" s="498"/>
      <c r="AF46" s="498"/>
      <c r="AG46" s="498"/>
      <c r="AH46" s="498"/>
      <c r="AI46" s="498"/>
      <c r="AJ46" s="498"/>
      <c r="AK46" s="498"/>
      <c r="AL46" s="498"/>
      <c r="AM46" s="498"/>
      <c r="AN46" s="498"/>
      <c r="AO46" s="498"/>
      <c r="AP46" s="498"/>
      <c r="AQ46" s="498"/>
      <c r="AR46" s="498"/>
      <c r="AS46" s="498"/>
      <c r="AT46" s="498"/>
      <c r="AU46" s="498"/>
      <c r="AV46" s="498"/>
    </row>
    <row r="47" spans="1:49" ht="39" customHeight="1">
      <c r="A47" s="509" t="s">
        <v>93</v>
      </c>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1"/>
      <c r="Z47" s="290"/>
      <c r="AA47" s="37"/>
      <c r="AB47" s="499"/>
      <c r="AC47" s="499"/>
      <c r="AD47" s="499"/>
      <c r="AE47" s="499"/>
      <c r="AF47" s="499"/>
      <c r="AG47" s="499"/>
      <c r="AH47" s="499"/>
      <c r="AI47" s="499"/>
      <c r="AJ47" s="499"/>
      <c r="AK47" s="499"/>
      <c r="AL47" s="499"/>
      <c r="AM47" s="499"/>
      <c r="AN47" s="499"/>
      <c r="AO47" s="499"/>
      <c r="AP47" s="499"/>
      <c r="AQ47" s="499"/>
      <c r="AR47" s="499"/>
      <c r="AS47" s="499"/>
      <c r="AT47" s="499"/>
      <c r="AU47" s="499"/>
      <c r="AV47" s="499"/>
    </row>
    <row r="48" spans="1:49" ht="39" customHeight="1">
      <c r="A48" s="509" t="s">
        <v>92</v>
      </c>
      <c r="B48" s="510"/>
      <c r="C48" s="510"/>
      <c r="D48" s="510"/>
      <c r="E48" s="510"/>
      <c r="F48" s="510"/>
      <c r="G48" s="510"/>
      <c r="H48" s="510"/>
      <c r="I48" s="510"/>
      <c r="J48" s="510"/>
      <c r="K48" s="510"/>
      <c r="L48" s="510"/>
      <c r="M48" s="510"/>
      <c r="N48" s="510"/>
      <c r="O48" s="510"/>
      <c r="P48" s="510"/>
      <c r="Q48" s="510"/>
      <c r="R48" s="510"/>
      <c r="S48" s="510"/>
      <c r="T48" s="510"/>
      <c r="U48" s="510"/>
      <c r="V48" s="510"/>
      <c r="W48" s="510"/>
      <c r="X48" s="510"/>
      <c r="Y48" s="511"/>
      <c r="Z48" s="290"/>
      <c r="AA48" s="37"/>
      <c r="AB48" s="500"/>
      <c r="AC48" s="500"/>
      <c r="AD48" s="500"/>
      <c r="AE48" s="500"/>
      <c r="AF48" s="500"/>
      <c r="AG48" s="500"/>
      <c r="AH48" s="500"/>
      <c r="AI48" s="500"/>
      <c r="AJ48" s="500"/>
      <c r="AK48" s="500"/>
      <c r="AL48" s="500"/>
      <c r="AM48" s="500"/>
      <c r="AN48" s="500"/>
      <c r="AO48" s="500"/>
      <c r="AP48" s="500"/>
      <c r="AQ48" s="500"/>
      <c r="AR48" s="500"/>
      <c r="AS48" s="500"/>
      <c r="AT48" s="500"/>
      <c r="AU48" s="500"/>
      <c r="AV48" s="500"/>
    </row>
    <row r="49" spans="1:50" s="80" customFormat="1" ht="39" customHeight="1">
      <c r="A49" s="537" t="s">
        <v>127</v>
      </c>
      <c r="B49" s="538"/>
      <c r="C49" s="538"/>
      <c r="D49" s="538"/>
      <c r="E49" s="538"/>
      <c r="F49" s="538"/>
      <c r="G49" s="538"/>
      <c r="H49" s="538"/>
      <c r="I49" s="538"/>
      <c r="J49" s="538"/>
      <c r="K49" s="538"/>
      <c r="L49" s="538"/>
      <c r="M49" s="538"/>
      <c r="N49" s="538"/>
      <c r="O49" s="538"/>
      <c r="P49" s="538"/>
      <c r="Q49" s="538"/>
      <c r="R49" s="538"/>
      <c r="S49" s="538"/>
      <c r="T49" s="538"/>
      <c r="U49" s="538"/>
      <c r="V49" s="538"/>
      <c r="W49" s="538"/>
      <c r="X49" s="538"/>
      <c r="Y49" s="539"/>
      <c r="Z49" s="290"/>
      <c r="AA49" s="37"/>
      <c r="AB49" s="499"/>
      <c r="AC49" s="498"/>
      <c r="AD49" s="498"/>
      <c r="AE49" s="498"/>
      <c r="AF49" s="498"/>
      <c r="AG49" s="498"/>
      <c r="AH49" s="498"/>
      <c r="AI49" s="498"/>
      <c r="AJ49" s="498"/>
      <c r="AK49" s="498"/>
      <c r="AL49" s="498"/>
      <c r="AM49" s="498"/>
      <c r="AN49" s="498"/>
      <c r="AO49" s="498"/>
      <c r="AP49" s="498"/>
      <c r="AQ49" s="498"/>
      <c r="AR49" s="498"/>
      <c r="AS49" s="498"/>
      <c r="AT49" s="498"/>
      <c r="AU49" s="498"/>
      <c r="AV49" s="498"/>
    </row>
    <row r="50" spans="1:50" ht="39" customHeight="1">
      <c r="A50" s="520" t="s">
        <v>126</v>
      </c>
      <c r="B50" s="521"/>
      <c r="C50" s="521"/>
      <c r="D50" s="521"/>
      <c r="E50" s="521"/>
      <c r="F50" s="521"/>
      <c r="G50" s="521"/>
      <c r="H50" s="521"/>
      <c r="I50" s="521"/>
      <c r="J50" s="521"/>
      <c r="K50" s="521"/>
      <c r="L50" s="521"/>
      <c r="M50" s="521"/>
      <c r="N50" s="521"/>
      <c r="O50" s="521"/>
      <c r="P50" s="521"/>
      <c r="Q50" s="521"/>
      <c r="R50" s="521"/>
      <c r="S50" s="521"/>
      <c r="T50" s="521"/>
      <c r="U50" s="521"/>
      <c r="V50" s="521"/>
      <c r="W50" s="521"/>
      <c r="X50" s="521"/>
      <c r="Y50" s="522"/>
      <c r="Z50" s="290"/>
      <c r="AA50" s="37"/>
      <c r="AB50" s="75"/>
      <c r="AC50" s="76"/>
      <c r="AD50" s="76"/>
      <c r="AE50" s="76"/>
      <c r="AF50" s="76"/>
      <c r="AG50" s="76"/>
      <c r="AH50" s="76"/>
      <c r="AI50" s="76"/>
      <c r="AJ50" s="76"/>
      <c r="AK50" s="76"/>
      <c r="AL50" s="76"/>
      <c r="AM50" s="76"/>
      <c r="AN50" s="76"/>
      <c r="AO50" s="76"/>
      <c r="AP50" s="76"/>
      <c r="AQ50" s="76"/>
      <c r="AR50" s="76"/>
      <c r="AS50" s="76"/>
      <c r="AT50" s="76"/>
      <c r="AU50" s="76"/>
      <c r="AV50" s="76"/>
    </row>
    <row r="51" spans="1:50" ht="39" customHeight="1" thickBot="1">
      <c r="A51" s="501" t="s">
        <v>102</v>
      </c>
      <c r="B51" s="502"/>
      <c r="C51" s="502"/>
      <c r="D51" s="502"/>
      <c r="E51" s="502"/>
      <c r="F51" s="502"/>
      <c r="G51" s="502"/>
      <c r="H51" s="502"/>
      <c r="I51" s="502"/>
      <c r="J51" s="502"/>
      <c r="K51" s="502"/>
      <c r="L51" s="502"/>
      <c r="M51" s="502"/>
      <c r="N51" s="502"/>
      <c r="O51" s="502"/>
      <c r="P51" s="502"/>
      <c r="Q51" s="502"/>
      <c r="R51" s="502"/>
      <c r="S51" s="502"/>
      <c r="T51" s="502"/>
      <c r="U51" s="502"/>
      <c r="V51" s="502"/>
      <c r="W51" s="502"/>
      <c r="X51" s="502"/>
      <c r="Y51" s="503"/>
      <c r="Z51" s="290"/>
      <c r="AA51" s="37"/>
      <c r="AB51" s="75"/>
      <c r="AC51" s="76"/>
      <c r="AD51" s="76"/>
      <c r="AE51" s="76"/>
      <c r="AF51" s="76"/>
      <c r="AG51" s="76"/>
      <c r="AH51" s="76"/>
      <c r="AI51" s="76"/>
      <c r="AJ51" s="76"/>
      <c r="AK51" s="76"/>
      <c r="AL51" s="76"/>
      <c r="AM51" s="76"/>
      <c r="AN51" s="76"/>
      <c r="AO51" s="76"/>
      <c r="AP51" s="76"/>
      <c r="AQ51" s="76"/>
      <c r="AR51" s="76"/>
      <c r="AS51" s="76"/>
      <c r="AT51" s="76"/>
      <c r="AU51" s="76"/>
      <c r="AV51" s="76"/>
    </row>
    <row r="52" spans="1:50">
      <c r="A52" s="16"/>
      <c r="B52" s="16"/>
      <c r="C52" s="16"/>
      <c r="D52" s="16"/>
      <c r="E52" s="16"/>
      <c r="F52" s="16"/>
      <c r="G52" s="16"/>
      <c r="H52" s="16"/>
      <c r="I52" s="16"/>
      <c r="J52" s="16"/>
      <c r="K52" s="16"/>
      <c r="L52" s="16"/>
      <c r="M52" s="16"/>
      <c r="N52" s="16"/>
      <c r="O52" s="16"/>
      <c r="P52" s="16"/>
      <c r="Q52" s="16"/>
      <c r="R52" s="16"/>
      <c r="S52" s="16"/>
      <c r="T52" s="16"/>
      <c r="U52" s="41"/>
      <c r="AB52" s="519"/>
      <c r="AC52" s="519"/>
      <c r="AD52" s="519"/>
      <c r="AE52" s="519"/>
      <c r="AF52" s="519"/>
      <c r="AG52" s="519"/>
      <c r="AH52" s="519"/>
      <c r="AI52" s="519"/>
      <c r="AJ52" s="519"/>
      <c r="AK52" s="519"/>
      <c r="AL52" s="519"/>
      <c r="AM52" s="519"/>
      <c r="AN52" s="519"/>
      <c r="AO52" s="519"/>
      <c r="AP52" s="519"/>
      <c r="AQ52" s="519"/>
      <c r="AR52" s="519"/>
      <c r="AS52" s="519"/>
      <c r="AT52" s="519"/>
      <c r="AU52" s="519"/>
      <c r="AV52" s="519"/>
      <c r="AW52" s="519"/>
      <c r="AX52" s="74"/>
    </row>
    <row r="53" spans="1:50" ht="18.75" customHeight="1">
      <c r="A53" s="16"/>
      <c r="B53" s="16"/>
      <c r="C53" s="16"/>
      <c r="D53" s="16"/>
      <c r="E53" s="16"/>
      <c r="F53" s="16"/>
      <c r="G53" s="16"/>
      <c r="H53" s="16"/>
      <c r="I53" s="16"/>
      <c r="J53" s="16"/>
      <c r="K53" s="16"/>
      <c r="L53" s="16"/>
      <c r="M53" s="16"/>
      <c r="N53" s="16"/>
      <c r="O53" s="16"/>
      <c r="P53" s="16"/>
      <c r="Q53" s="16"/>
      <c r="R53" s="16"/>
      <c r="S53" s="16"/>
      <c r="T53" s="16"/>
      <c r="U53" s="41"/>
      <c r="AX53" s="33"/>
    </row>
    <row r="54" spans="1:50">
      <c r="L54" s="12"/>
      <c r="O54" s="12"/>
      <c r="AC54" s="16"/>
      <c r="AD54" s="16"/>
      <c r="AE54" s="16"/>
      <c r="AF54" s="16"/>
      <c r="AG54" s="16"/>
      <c r="AH54" s="16"/>
      <c r="AI54" s="16"/>
      <c r="AJ54" s="16"/>
      <c r="AK54" s="16"/>
      <c r="AL54" s="16"/>
      <c r="AM54" s="16"/>
      <c r="AN54" s="16"/>
      <c r="AO54" s="16"/>
      <c r="AP54" s="16"/>
      <c r="AQ54" s="16"/>
      <c r="AR54" s="16"/>
      <c r="AS54" s="16"/>
      <c r="AT54" s="2"/>
      <c r="AU54" s="2"/>
      <c r="AV54" s="2"/>
      <c r="AW54" s="2"/>
      <c r="AX54" s="2"/>
    </row>
  </sheetData>
  <sheetProtection algorithmName="SHA-512" hashValue="raH4OC2ZATSSH2yP6yvUhmIRozwiwh1PxIjRNxBkR6YPHtl1ms/E2xsk0L4GUNaGPYWATbCcu419choigvwFiw==" saltValue="PEe6NMUTTm6ZTW4XE/ozUg==" spinCount="100000" sheet="1" objects="1" scenarios="1" selectLockedCells="1"/>
  <mergeCells count="32">
    <mergeCell ref="A45:Y45"/>
    <mergeCell ref="A46:Y46"/>
    <mergeCell ref="AB46:AV46"/>
    <mergeCell ref="A47:Y47"/>
    <mergeCell ref="AB47:AV47"/>
    <mergeCell ref="AB52:AW52"/>
    <mergeCell ref="A48:Y48"/>
    <mergeCell ref="AB48:AV48"/>
    <mergeCell ref="A49:Y49"/>
    <mergeCell ref="AB49:AV49"/>
    <mergeCell ref="A51:Y51"/>
    <mergeCell ref="A50:Y50"/>
    <mergeCell ref="A41:Y41"/>
    <mergeCell ref="D7:I7"/>
    <mergeCell ref="K7:Y7"/>
    <mergeCell ref="A44:Y44"/>
    <mergeCell ref="A43:Y43"/>
    <mergeCell ref="D8:I8"/>
    <mergeCell ref="M8:R8"/>
    <mergeCell ref="T8:Y8"/>
    <mergeCell ref="A36:Y36"/>
    <mergeCell ref="A37:Y37"/>
    <mergeCell ref="A38:Y38"/>
    <mergeCell ref="A39:Y39"/>
    <mergeCell ref="A40:Y40"/>
    <mergeCell ref="A35:Y35"/>
    <mergeCell ref="A42:Y42"/>
    <mergeCell ref="AA4:AA5"/>
    <mergeCell ref="AB4:AB5"/>
    <mergeCell ref="D3:Y6"/>
    <mergeCell ref="AA3:AB3"/>
    <mergeCell ref="A1:AB1"/>
  </mergeCells>
  <conditionalFormatting sqref="M9:M34">
    <cfRule type="dataBar" priority="1">
      <dataBar>
        <cfvo type="min" val="0"/>
        <cfvo type="max" val="0"/>
        <color rgb="FFD6007B"/>
      </dataBar>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AJ156"/>
  <sheetViews>
    <sheetView zoomScaleNormal="100" workbookViewId="0">
      <selection activeCell="A2" sqref="A2"/>
    </sheetView>
  </sheetViews>
  <sheetFormatPr defaultRowHeight="15"/>
  <cols>
    <col min="1" max="1" width="28.7109375" style="202" customWidth="1"/>
    <col min="2" max="2" width="9.140625" style="200"/>
    <col min="3" max="3" width="16.85546875" style="200" customWidth="1"/>
    <col min="4" max="4" width="39" style="201" customWidth="1"/>
    <col min="5" max="10" width="9.140625" style="201"/>
    <col min="11" max="11" width="9.140625" style="201" customWidth="1"/>
    <col min="12" max="33" width="9.140625" style="201"/>
    <col min="34" max="34" width="18.7109375" style="201" customWidth="1"/>
    <col min="35" max="35" width="17.85546875" style="201" customWidth="1"/>
    <col min="36" max="16384" width="9.140625" style="201"/>
  </cols>
  <sheetData>
    <row r="1" spans="1:14" ht="49.5" customHeight="1">
      <c r="A1" s="559" t="s">
        <v>284</v>
      </c>
      <c r="B1" s="559"/>
      <c r="C1" s="559"/>
      <c r="D1" s="559"/>
      <c r="E1" s="559"/>
      <c r="F1" s="559"/>
      <c r="G1" s="559"/>
      <c r="H1" s="559"/>
      <c r="I1" s="559"/>
      <c r="J1" s="559"/>
      <c r="K1" s="559"/>
      <c r="L1" s="559"/>
    </row>
    <row r="3" spans="1:14" s="204" customFormat="1" ht="18.75">
      <c r="A3" s="203" t="s">
        <v>209</v>
      </c>
      <c r="F3" s="203" t="s">
        <v>211</v>
      </c>
    </row>
    <row r="4" spans="1:14">
      <c r="F4" s="201" t="s">
        <v>210</v>
      </c>
    </row>
    <row r="8" spans="1:14">
      <c r="N8" s="201" t="s">
        <v>0</v>
      </c>
    </row>
    <row r="26" spans="1:14">
      <c r="A26" s="205" t="s">
        <v>194</v>
      </c>
      <c r="E26" s="201" t="s">
        <v>0</v>
      </c>
      <c r="F26" s="201" t="s">
        <v>206</v>
      </c>
    </row>
    <row r="27" spans="1:14" s="204" customFormat="1">
      <c r="E27" s="204" t="s">
        <v>0</v>
      </c>
    </row>
    <row r="29" spans="1:14" ht="21">
      <c r="A29" s="203" t="s">
        <v>246</v>
      </c>
      <c r="F29" s="213" t="s">
        <v>245</v>
      </c>
    </row>
    <row r="30" spans="1:14">
      <c r="F30" s="201" t="s">
        <v>210</v>
      </c>
      <c r="N30" s="201" t="s">
        <v>0</v>
      </c>
    </row>
    <row r="35" spans="18:36">
      <c r="R35" s="206"/>
    </row>
    <row r="39" spans="18:36" ht="18.75">
      <c r="R39" s="203"/>
      <c r="AH39" s="203"/>
    </row>
    <row r="41" spans="18:36">
      <c r="AJ41" s="207"/>
    </row>
    <row r="42" spans="18:36">
      <c r="AJ42" s="207"/>
    </row>
    <row r="43" spans="18:36">
      <c r="AJ43" s="207"/>
    </row>
    <row r="44" spans="18:36">
      <c r="AJ44" s="207"/>
    </row>
    <row r="45" spans="18:36">
      <c r="AJ45" s="207"/>
    </row>
    <row r="46" spans="18:36">
      <c r="AJ46" s="207"/>
    </row>
    <row r="47" spans="18:36">
      <c r="AJ47" s="207"/>
    </row>
    <row r="48" spans="18:36">
      <c r="AJ48" s="207"/>
    </row>
    <row r="49" spans="1:36">
      <c r="AJ49" s="207"/>
    </row>
    <row r="52" spans="1:36">
      <c r="A52" s="208" t="s">
        <v>195</v>
      </c>
      <c r="E52" s="201" t="s">
        <v>0</v>
      </c>
      <c r="F52" s="201" t="s">
        <v>206</v>
      </c>
    </row>
    <row r="54" spans="1:36" ht="18.75">
      <c r="A54" s="209" t="s">
        <v>207</v>
      </c>
    </row>
    <row r="55" spans="1:36" ht="21">
      <c r="F55" s="213" t="s">
        <v>212</v>
      </c>
    </row>
    <row r="56" spans="1:36">
      <c r="F56" s="201" t="s">
        <v>213</v>
      </c>
    </row>
    <row r="75" spans="18:18">
      <c r="R75" s="206"/>
    </row>
    <row r="79" spans="18:18" ht="18.75">
      <c r="R79" s="203"/>
    </row>
    <row r="81" spans="5:13">
      <c r="E81" s="204"/>
      <c r="F81" s="204"/>
      <c r="G81" s="204"/>
      <c r="H81" s="204"/>
      <c r="I81" s="204"/>
      <c r="J81" s="204"/>
      <c r="K81" s="204"/>
      <c r="L81" s="204"/>
      <c r="M81" s="204"/>
    </row>
    <row r="82" spans="5:13">
      <c r="E82" s="201" t="s">
        <v>0</v>
      </c>
    </row>
    <row r="83" spans="5:13">
      <c r="E83" s="201" t="s">
        <v>0</v>
      </c>
    </row>
    <row r="84" spans="5:13">
      <c r="E84" s="201" t="s">
        <v>0</v>
      </c>
    </row>
    <row r="85" spans="5:13">
      <c r="E85" s="201" t="s">
        <v>0</v>
      </c>
    </row>
    <row r="86" spans="5:13">
      <c r="E86" s="201" t="s">
        <v>0</v>
      </c>
    </row>
    <row r="87" spans="5:13">
      <c r="E87" s="201" t="s">
        <v>0</v>
      </c>
    </row>
    <row r="88" spans="5:13">
      <c r="E88" s="201" t="s">
        <v>0</v>
      </c>
    </row>
    <row r="89" spans="5:13">
      <c r="E89" s="201" t="s">
        <v>0</v>
      </c>
    </row>
    <row r="105" spans="1:13">
      <c r="E105" s="204"/>
      <c r="F105" s="204"/>
      <c r="G105" s="204"/>
      <c r="H105" s="204"/>
      <c r="I105" s="204"/>
      <c r="J105" s="204"/>
      <c r="K105" s="204"/>
      <c r="L105" s="204"/>
      <c r="M105" s="204"/>
    </row>
    <row r="106" spans="1:13">
      <c r="A106" s="210" t="s">
        <v>198</v>
      </c>
      <c r="E106" s="201" t="s">
        <v>0</v>
      </c>
      <c r="F106" s="201" t="s">
        <v>206</v>
      </c>
    </row>
    <row r="107" spans="1:13">
      <c r="E107" s="201" t="s">
        <v>0</v>
      </c>
    </row>
    <row r="109" spans="1:13">
      <c r="E109" s="201" t="s">
        <v>0</v>
      </c>
    </row>
    <row r="110" spans="1:13" ht="18.75">
      <c r="A110" s="203" t="s">
        <v>208</v>
      </c>
    </row>
    <row r="111" spans="1:13">
      <c r="A111" s="211" t="s">
        <v>157</v>
      </c>
      <c r="B111" s="212" t="s">
        <v>163</v>
      </c>
      <c r="C111" s="212" t="s">
        <v>147</v>
      </c>
      <c r="D111" s="204" t="s">
        <v>146</v>
      </c>
    </row>
    <row r="112" spans="1:13">
      <c r="A112" s="202">
        <v>0.10299999999999999</v>
      </c>
      <c r="B112" s="200">
        <v>1</v>
      </c>
      <c r="C112" s="200" t="s">
        <v>154</v>
      </c>
      <c r="D112" s="206" t="s">
        <v>153</v>
      </c>
      <c r="E112" s="201" t="s">
        <v>0</v>
      </c>
    </row>
    <row r="113" spans="1:5">
      <c r="A113" s="202">
        <v>0.13500000000000001</v>
      </c>
      <c r="B113" s="200">
        <v>2</v>
      </c>
      <c r="C113" s="200" t="s">
        <v>148</v>
      </c>
      <c r="D113" s="201" t="s">
        <v>145</v>
      </c>
      <c r="E113" s="201" t="s">
        <v>0</v>
      </c>
    </row>
    <row r="114" spans="1:5">
      <c r="A114" s="202">
        <v>0.21099999999999999</v>
      </c>
      <c r="B114" s="200">
        <v>3</v>
      </c>
      <c r="C114" s="200" t="s">
        <v>148</v>
      </c>
      <c r="D114" s="206" t="s">
        <v>160</v>
      </c>
      <c r="E114" s="201" t="s">
        <v>0</v>
      </c>
    </row>
    <row r="115" spans="1:5">
      <c r="A115" s="202">
        <v>0.214</v>
      </c>
      <c r="B115" s="200">
        <v>1</v>
      </c>
      <c r="C115" s="200" t="s">
        <v>151</v>
      </c>
      <c r="D115" s="206" t="s">
        <v>153</v>
      </c>
      <c r="E115" s="201" t="s">
        <v>0</v>
      </c>
    </row>
    <row r="116" spans="1:5">
      <c r="A116" s="202">
        <v>0.29199999999999998</v>
      </c>
      <c r="B116" s="200">
        <v>4</v>
      </c>
      <c r="C116" s="200" t="s">
        <v>161</v>
      </c>
      <c r="D116" s="206" t="s">
        <v>162</v>
      </c>
      <c r="E116" s="201" t="s">
        <v>0</v>
      </c>
    </row>
    <row r="117" spans="1:5">
      <c r="A117" s="202">
        <v>0.377</v>
      </c>
      <c r="B117" s="200">
        <v>5</v>
      </c>
      <c r="C117" s="200" t="s">
        <v>148</v>
      </c>
      <c r="D117" s="206" t="s">
        <v>168</v>
      </c>
      <c r="E117" s="201" t="s">
        <v>0</v>
      </c>
    </row>
    <row r="118" spans="1:5">
      <c r="A118" s="202">
        <v>0.40100000000000002</v>
      </c>
      <c r="B118" s="200">
        <v>6</v>
      </c>
      <c r="C118" s="200" t="s">
        <v>155</v>
      </c>
      <c r="D118" s="206" t="s">
        <v>156</v>
      </c>
      <c r="E118" s="201" t="s">
        <v>0</v>
      </c>
    </row>
    <row r="119" spans="1:5">
      <c r="A119" s="202">
        <v>0.40799999999999997</v>
      </c>
      <c r="B119" s="200">
        <v>7</v>
      </c>
      <c r="C119" s="200" t="s">
        <v>151</v>
      </c>
      <c r="D119" s="206" t="s">
        <v>152</v>
      </c>
      <c r="E119" s="201" t="s">
        <v>0</v>
      </c>
    </row>
    <row r="120" spans="1:5">
      <c r="E120" s="201" t="s">
        <v>0</v>
      </c>
    </row>
    <row r="121" spans="1:5">
      <c r="E121" s="201" t="s">
        <v>0</v>
      </c>
    </row>
    <row r="122" spans="1:5">
      <c r="A122" s="204" t="s">
        <v>164</v>
      </c>
      <c r="E122" s="201" t="s">
        <v>0</v>
      </c>
    </row>
    <row r="123" spans="1:5">
      <c r="A123" s="201" t="s">
        <v>177</v>
      </c>
      <c r="E123" s="201" t="s">
        <v>0</v>
      </c>
    </row>
    <row r="124" spans="1:5">
      <c r="A124" s="201" t="s">
        <v>169</v>
      </c>
      <c r="E124" s="201" t="s">
        <v>0</v>
      </c>
    </row>
    <row r="125" spans="1:5">
      <c r="A125" s="201" t="s">
        <v>178</v>
      </c>
      <c r="E125" s="201" t="s">
        <v>0</v>
      </c>
    </row>
    <row r="126" spans="1:5">
      <c r="A126" s="201" t="s">
        <v>167</v>
      </c>
      <c r="E126" s="201" t="s">
        <v>0</v>
      </c>
    </row>
    <row r="127" spans="1:5">
      <c r="A127" s="208" t="s">
        <v>170</v>
      </c>
      <c r="E127" s="201" t="s">
        <v>0</v>
      </c>
    </row>
    <row r="128" spans="1:5">
      <c r="A128" s="201" t="s">
        <v>171</v>
      </c>
      <c r="E128" s="201" t="s">
        <v>0</v>
      </c>
    </row>
    <row r="129" spans="1:18">
      <c r="A129" s="201" t="s">
        <v>176</v>
      </c>
      <c r="E129" s="201" t="s">
        <v>0</v>
      </c>
    </row>
    <row r="130" spans="1:18">
      <c r="E130" s="201" t="s">
        <v>0</v>
      </c>
    </row>
    <row r="131" spans="1:18">
      <c r="E131" s="201" t="s">
        <v>0</v>
      </c>
    </row>
    <row r="132" spans="1:18">
      <c r="E132" s="201" t="s">
        <v>0</v>
      </c>
      <c r="R132" s="206"/>
    </row>
    <row r="133" spans="1:18">
      <c r="E133" s="201" t="s">
        <v>0</v>
      </c>
    </row>
    <row r="134" spans="1:18" ht="18.75">
      <c r="A134" s="209" t="s">
        <v>190</v>
      </c>
      <c r="E134" s="201" t="s">
        <v>0</v>
      </c>
    </row>
    <row r="135" spans="1:18">
      <c r="A135" s="211" t="s">
        <v>157</v>
      </c>
      <c r="B135" s="212" t="s">
        <v>163</v>
      </c>
      <c r="C135" s="212" t="s">
        <v>147</v>
      </c>
      <c r="D135" s="204" t="s">
        <v>146</v>
      </c>
      <c r="E135" s="201" t="s">
        <v>0</v>
      </c>
    </row>
    <row r="136" spans="1:18">
      <c r="A136" s="202">
        <v>0.06</v>
      </c>
      <c r="B136" s="200">
        <v>1</v>
      </c>
      <c r="C136" s="200" t="s">
        <v>155</v>
      </c>
      <c r="D136" s="206" t="s">
        <v>156</v>
      </c>
      <c r="E136" s="201" t="s">
        <v>0</v>
      </c>
    </row>
    <row r="137" spans="1:18">
      <c r="A137" s="202">
        <v>0.124</v>
      </c>
      <c r="B137" s="200">
        <v>2</v>
      </c>
      <c r="C137" s="200" t="s">
        <v>165</v>
      </c>
      <c r="D137" s="206" t="s">
        <v>166</v>
      </c>
      <c r="E137" s="201" t="s">
        <v>0</v>
      </c>
    </row>
    <row r="138" spans="1:18">
      <c r="A138" s="202">
        <v>0.161</v>
      </c>
      <c r="B138" s="200">
        <v>3</v>
      </c>
      <c r="C138" s="200" t="s">
        <v>161</v>
      </c>
      <c r="D138" s="206" t="s">
        <v>162</v>
      </c>
      <c r="E138" s="201" t="s">
        <v>0</v>
      </c>
    </row>
    <row r="139" spans="1:18">
      <c r="A139" s="202">
        <v>0.184</v>
      </c>
      <c r="B139" s="200">
        <v>4</v>
      </c>
      <c r="C139" s="200" t="s">
        <v>148</v>
      </c>
      <c r="D139" s="206" t="s">
        <v>160</v>
      </c>
      <c r="E139" s="201" t="s">
        <v>0</v>
      </c>
    </row>
    <row r="140" spans="1:18">
      <c r="A140" s="202">
        <v>0.19600000000000001</v>
      </c>
      <c r="B140" s="200">
        <v>5</v>
      </c>
      <c r="C140" s="200" t="s">
        <v>184</v>
      </c>
      <c r="D140" s="206" t="s">
        <v>185</v>
      </c>
      <c r="E140" s="201" t="s">
        <v>0</v>
      </c>
    </row>
    <row r="141" spans="1:18">
      <c r="A141" s="202">
        <v>0.23499999999999999</v>
      </c>
      <c r="B141" s="200">
        <v>6</v>
      </c>
      <c r="C141" s="200" t="s">
        <v>179</v>
      </c>
      <c r="D141" s="206" t="s">
        <v>180</v>
      </c>
      <c r="E141" s="201" t="s">
        <v>0</v>
      </c>
    </row>
    <row r="142" spans="1:18">
      <c r="A142" s="202">
        <v>0.26300000000000001</v>
      </c>
      <c r="B142" s="200">
        <v>7</v>
      </c>
      <c r="C142" s="200" t="s">
        <v>150</v>
      </c>
      <c r="D142" s="206" t="s">
        <v>149</v>
      </c>
      <c r="E142" s="201" t="s">
        <v>0</v>
      </c>
    </row>
    <row r="143" spans="1:18">
      <c r="D143" s="206"/>
      <c r="E143" s="201" t="s">
        <v>0</v>
      </c>
    </row>
    <row r="144" spans="1:18">
      <c r="A144" s="204" t="s">
        <v>164</v>
      </c>
      <c r="D144" s="206"/>
      <c r="E144" s="201" t="s">
        <v>0</v>
      </c>
    </row>
    <row r="145" spans="1:5">
      <c r="A145" s="201" t="s">
        <v>172</v>
      </c>
      <c r="E145" s="201" t="s">
        <v>0</v>
      </c>
    </row>
    <row r="146" spans="1:5">
      <c r="A146" s="208" t="s">
        <v>173</v>
      </c>
      <c r="E146" s="201" t="s">
        <v>0</v>
      </c>
    </row>
    <row r="147" spans="1:5">
      <c r="A147" s="201" t="s">
        <v>174</v>
      </c>
      <c r="E147" s="201" t="s">
        <v>0</v>
      </c>
    </row>
    <row r="148" spans="1:5">
      <c r="A148" s="201" t="s">
        <v>175</v>
      </c>
      <c r="E148" s="201" t="s">
        <v>0</v>
      </c>
    </row>
    <row r="149" spans="1:5">
      <c r="A149" s="201" t="s">
        <v>183</v>
      </c>
      <c r="E149" s="201" t="s">
        <v>0</v>
      </c>
    </row>
    <row r="150" spans="1:5">
      <c r="A150" s="201" t="s">
        <v>181</v>
      </c>
      <c r="E150" s="201" t="s">
        <v>0</v>
      </c>
    </row>
    <row r="151" spans="1:5">
      <c r="A151" s="201" t="s">
        <v>182</v>
      </c>
      <c r="E151" s="201" t="s">
        <v>0</v>
      </c>
    </row>
    <row r="152" spans="1:5">
      <c r="E152" s="201" t="s">
        <v>0</v>
      </c>
    </row>
    <row r="153" spans="1:5">
      <c r="E153" s="201" t="s">
        <v>0</v>
      </c>
    </row>
    <row r="154" spans="1:5">
      <c r="E154" s="201" t="s">
        <v>0</v>
      </c>
    </row>
    <row r="155" spans="1:5">
      <c r="E155" s="201" t="s">
        <v>0</v>
      </c>
    </row>
    <row r="156" spans="1:5">
      <c r="E156" s="201" t="s">
        <v>0</v>
      </c>
    </row>
  </sheetData>
  <sortState ref="A35:F39">
    <sortCondition ref="A35:A39"/>
  </sortState>
  <mergeCells count="1">
    <mergeCell ref="A1:L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V133"/>
  <sheetViews>
    <sheetView zoomScaleNormal="100" workbookViewId="0">
      <selection activeCell="O14" sqref="O14"/>
    </sheetView>
  </sheetViews>
  <sheetFormatPr defaultRowHeight="15"/>
  <cols>
    <col min="1" max="16" width="9.140625" style="201"/>
    <col min="17" max="17" width="18.7109375" style="201" customWidth="1"/>
    <col min="18" max="18" width="17.85546875" style="201" customWidth="1"/>
    <col min="19" max="16384" width="9.140625" style="201"/>
  </cols>
  <sheetData>
    <row r="1" spans="1:22" ht="56.25" customHeight="1">
      <c r="A1" s="559" t="s">
        <v>285</v>
      </c>
      <c r="B1" s="559"/>
      <c r="C1" s="559"/>
      <c r="D1" s="559"/>
      <c r="E1" s="559"/>
      <c r="F1" s="559"/>
      <c r="G1" s="559"/>
      <c r="H1" s="559"/>
      <c r="I1" s="559"/>
      <c r="J1" s="559"/>
      <c r="K1" s="559"/>
      <c r="L1" s="559"/>
      <c r="M1" s="559"/>
      <c r="N1" s="559"/>
      <c r="O1" s="559"/>
      <c r="P1" s="559"/>
      <c r="Q1" s="559"/>
      <c r="R1" s="559"/>
      <c r="S1" s="559"/>
      <c r="T1" s="559"/>
      <c r="U1" s="559"/>
      <c r="V1" s="559"/>
    </row>
    <row r="2" spans="1:22" ht="9" customHeight="1"/>
    <row r="3" spans="1:22" ht="18.75">
      <c r="A3" s="203" t="s">
        <v>202</v>
      </c>
      <c r="Q3" s="203" t="s">
        <v>214</v>
      </c>
    </row>
    <row r="4" spans="1:22" s="204" customFormat="1"/>
    <row r="28" s="204" customFormat="1"/>
    <row r="36" spans="1:19">
      <c r="A36" s="206" t="s">
        <v>189</v>
      </c>
      <c r="O36" s="201" t="s">
        <v>0</v>
      </c>
      <c r="Q36" s="201" t="s">
        <v>206</v>
      </c>
    </row>
    <row r="40" spans="1:19" ht="18.75">
      <c r="A40" s="203" t="s">
        <v>203</v>
      </c>
      <c r="Q40" s="203" t="s">
        <v>205</v>
      </c>
    </row>
    <row r="42" spans="1:19">
      <c r="S42" s="207"/>
    </row>
    <row r="43" spans="1:19">
      <c r="S43" s="207"/>
    </row>
    <row r="44" spans="1:19">
      <c r="S44" s="207"/>
    </row>
    <row r="45" spans="1:19">
      <c r="S45" s="207"/>
    </row>
    <row r="46" spans="1:19">
      <c r="S46" s="207"/>
    </row>
    <row r="47" spans="1:19">
      <c r="S47" s="207"/>
    </row>
    <row r="48" spans="1:19">
      <c r="S48" s="207"/>
    </row>
    <row r="49" spans="19:19">
      <c r="S49" s="207"/>
    </row>
    <row r="50" spans="19:19">
      <c r="S50" s="207"/>
    </row>
    <row r="67" spans="1:17">
      <c r="Q67" s="201" t="s">
        <v>0</v>
      </c>
    </row>
    <row r="68" spans="1:17">
      <c r="Q68" s="201" t="s">
        <v>0</v>
      </c>
    </row>
    <row r="69" spans="1:17">
      <c r="Q69" s="201" t="s">
        <v>0</v>
      </c>
    </row>
    <row r="76" spans="1:17">
      <c r="A76" s="206" t="s">
        <v>189</v>
      </c>
      <c r="O76" s="201" t="s">
        <v>0</v>
      </c>
      <c r="Q76" s="201" t="s">
        <v>206</v>
      </c>
    </row>
    <row r="80" spans="1:17" ht="18.75">
      <c r="A80" s="203" t="s">
        <v>204</v>
      </c>
    </row>
    <row r="133" spans="1:16">
      <c r="A133" s="206" t="s">
        <v>189</v>
      </c>
      <c r="P133" s="201" t="s">
        <v>0</v>
      </c>
    </row>
  </sheetData>
  <mergeCells count="1">
    <mergeCell ref="A1:V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8</vt:i4>
      </vt:variant>
    </vt:vector>
  </HeadingPairs>
  <TitlesOfParts>
    <vt:vector size="8" baseType="lpstr">
      <vt:lpstr>Frequently Asked Questions</vt:lpstr>
      <vt:lpstr>data entry DASHBOARD</vt:lpstr>
      <vt:lpstr>select results DASHBOARD </vt:lpstr>
      <vt:lpstr>Smoking</vt:lpstr>
      <vt:lpstr>Diabetes PG</vt:lpstr>
      <vt:lpstr>BMI&gt;30</vt:lpstr>
      <vt:lpstr>Examples of outcome prevalence</vt:lpstr>
      <vt:lpstr>Examples of exposure prevalence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Pierpaolo</dc:creator>
  <cp:lastModifiedBy>Pierpaolo</cp:lastModifiedBy>
  <cp:lastPrinted>2015-07-13T12:04:23Z</cp:lastPrinted>
  <dcterms:created xsi:type="dcterms:W3CDTF">2012-11-12T10:31:01Z</dcterms:created>
  <dcterms:modified xsi:type="dcterms:W3CDTF">2015-09-09T17:07:33Z</dcterms:modified>
</cp:coreProperties>
</file>