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u0453687\Box\botto_g_drive\GdriveLDB\ICBD\peace_tool\"/>
    </mc:Choice>
  </mc:AlternateContent>
  <xr:revisionPtr revIDLastSave="0" documentId="13_ncr:1_{CDD9F8A7-09A5-4664-BFB8-9DA99C66521E}" xr6:coauthVersionLast="47" xr6:coauthVersionMax="47" xr10:uidLastSave="{00000000-0000-0000-0000-000000000000}"/>
  <bookViews>
    <workbookView xWindow="2150" yWindow="490" windowWidth="28180" windowHeight="19820" tabRatio="885" xr2:uid="{00000000-000D-0000-FFFF-FFFF00000000}"/>
  </bookViews>
  <sheets>
    <sheet name="Frequently Asked Questions" sheetId="35" r:id="rId1"/>
    <sheet name="data entry DASHBOARD" sheetId="16" r:id="rId2"/>
    <sheet name="select results DASHBOARD " sheetId="17" r:id="rId3"/>
    <sheet name="Smoking" sheetId="1" r:id="rId4"/>
    <sheet name="Diabetes PG" sheetId="20" r:id="rId5"/>
    <sheet name="BMI&gt;30" sheetId="31" r:id="rId6"/>
    <sheet name="Examples of outcome prevalence" sheetId="33" r:id="rId7"/>
    <sheet name="Examples of exposure prevalence" sheetId="34" r:id="rId8"/>
    <sheet name="US example" sheetId="36"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 l="1"/>
  <c r="B33" i="31"/>
  <c r="B17" i="31"/>
  <c r="B3" i="17"/>
  <c r="H12" i="20"/>
  <c r="F12" i="20"/>
  <c r="D12" i="20"/>
  <c r="B12" i="20"/>
  <c r="B12" i="31"/>
  <c r="B11" i="31"/>
  <c r="B3" i="31"/>
  <c r="A8" i="31" s="1"/>
  <c r="B3" i="1"/>
  <c r="B4" i="31"/>
  <c r="B4" i="1"/>
  <c r="B4" i="20"/>
  <c r="B34" i="31"/>
  <c r="B32" i="31"/>
  <c r="B31" i="31"/>
  <c r="B30" i="31"/>
  <c r="B29" i="31"/>
  <c r="A29" i="31"/>
  <c r="B28" i="31"/>
  <c r="A28" i="31"/>
  <c r="B27" i="31"/>
  <c r="A27" i="31"/>
  <c r="B26" i="31"/>
  <c r="A26" i="31"/>
  <c r="B25" i="31"/>
  <c r="A25" i="31"/>
  <c r="B24" i="31"/>
  <c r="A24" i="31"/>
  <c r="B23" i="31"/>
  <c r="B22" i="31"/>
  <c r="B21" i="31"/>
  <c r="B20" i="31"/>
  <c r="B19" i="31"/>
  <c r="B18" i="31"/>
  <c r="B16" i="31"/>
  <c r="B15" i="31"/>
  <c r="B14" i="31"/>
  <c r="B13" i="31"/>
  <c r="B10" i="31"/>
  <c r="B9" i="31"/>
  <c r="A42" i="17"/>
  <c r="A41" i="17"/>
  <c r="A40" i="17"/>
  <c r="A39" i="17"/>
  <c r="A38" i="17"/>
  <c r="A37" i="17"/>
  <c r="A36" i="17"/>
  <c r="A35" i="17"/>
  <c r="A34" i="17"/>
  <c r="A33" i="17"/>
  <c r="A32" i="17"/>
  <c r="A31" i="17"/>
  <c r="K14" i="31" l="1"/>
  <c r="K23" i="31"/>
  <c r="K19" i="31"/>
  <c r="K27" i="31"/>
  <c r="K17" i="31"/>
  <c r="K12" i="20"/>
  <c r="K11" i="31"/>
  <c r="K12" i="31"/>
  <c r="K9" i="31"/>
  <c r="K15" i="31"/>
  <c r="K20" i="31"/>
  <c r="K13" i="31"/>
  <c r="K18" i="31"/>
  <c r="K22" i="31"/>
  <c r="K10" i="31"/>
  <c r="K16" i="31"/>
  <c r="K21" i="31"/>
  <c r="K24" i="31"/>
  <c r="K26" i="31"/>
  <c r="K28" i="31"/>
  <c r="K25" i="31"/>
  <c r="K29" i="31"/>
  <c r="K30" i="31"/>
  <c r="K31" i="31"/>
  <c r="K32" i="31"/>
  <c r="K33" i="31"/>
  <c r="K34" i="31"/>
  <c r="B25" i="1"/>
  <c r="B20" i="1"/>
  <c r="K20" i="1" s="1"/>
  <c r="B19" i="1"/>
  <c r="K19" i="1" s="1"/>
  <c r="B18" i="1"/>
  <c r="K18" i="1" s="1"/>
  <c r="B9" i="1"/>
  <c r="K9" i="1" s="1"/>
  <c r="B34" i="1"/>
  <c r="K34" i="1" s="1"/>
  <c r="B24" i="1"/>
  <c r="K24" i="1" s="1"/>
  <c r="B32" i="1" l="1"/>
  <c r="B13" i="1"/>
  <c r="B30" i="1"/>
  <c r="B13" i="20" l="1"/>
  <c r="B11" i="20"/>
  <c r="B9" i="20"/>
  <c r="B17" i="20"/>
  <c r="B15" i="20"/>
  <c r="B19" i="20"/>
  <c r="B18" i="20"/>
  <c r="B16" i="20"/>
  <c r="B14" i="20"/>
  <c r="B10" i="20"/>
  <c r="K10" i="20" s="1"/>
  <c r="B3" i="20"/>
  <c r="A8" i="20" s="1"/>
  <c r="K11" i="20" l="1"/>
  <c r="K13" i="20"/>
  <c r="K9" i="20"/>
  <c r="K18" i="20"/>
  <c r="K17" i="20"/>
  <c r="K15" i="20"/>
  <c r="K16" i="20"/>
  <c r="K19" i="20"/>
  <c r="K14" i="20"/>
  <c r="A8" i="1"/>
  <c r="G8" i="16"/>
  <c r="B10" i="1"/>
  <c r="K32" i="1"/>
  <c r="B11" i="1"/>
  <c r="B12" i="1"/>
  <c r="B14" i="1"/>
  <c r="B15" i="1"/>
  <c r="B17" i="1"/>
  <c r="B26" i="1"/>
  <c r="B27" i="1"/>
  <c r="B16" i="1"/>
  <c r="B22" i="1"/>
  <c r="B21" i="1"/>
  <c r="B28" i="1"/>
  <c r="B23" i="1"/>
  <c r="B29" i="1"/>
  <c r="B31" i="1"/>
  <c r="B33" i="1"/>
  <c r="B35" i="1"/>
  <c r="K35" i="1" s="1"/>
  <c r="G9" i="16"/>
  <c r="B6" i="20" s="1"/>
  <c r="G10" i="16"/>
  <c r="B6" i="31" s="1"/>
  <c r="AB6" i="31" s="1"/>
  <c r="B4" i="17"/>
  <c r="Q17" i="31" l="1"/>
  <c r="X17" i="31" s="1"/>
  <c r="M17" i="31"/>
  <c r="O17" i="31"/>
  <c r="V17" i="31" s="1"/>
  <c r="O12" i="20"/>
  <c r="V12" i="20" s="1"/>
  <c r="Q12" i="20"/>
  <c r="X12" i="20" s="1"/>
  <c r="M12" i="20"/>
  <c r="Q10" i="20"/>
  <c r="X10" i="20" s="1"/>
  <c r="M10" i="20"/>
  <c r="O10" i="20"/>
  <c r="V10" i="20" s="1"/>
  <c r="O12" i="31"/>
  <c r="V12" i="31" s="1"/>
  <c r="Q12" i="31"/>
  <c r="X12" i="31" s="1"/>
  <c r="Q11" i="31"/>
  <c r="X11" i="31" s="1"/>
  <c r="M12" i="31"/>
  <c r="M11" i="31"/>
  <c r="O11" i="31"/>
  <c r="V11" i="31" s="1"/>
  <c r="M34" i="31"/>
  <c r="M33" i="31"/>
  <c r="M32" i="31"/>
  <c r="M31" i="31"/>
  <c r="M30" i="31"/>
  <c r="M29" i="31"/>
  <c r="O28" i="31"/>
  <c r="V28" i="31" s="1"/>
  <c r="Q27" i="31"/>
  <c r="X27" i="31" s="1"/>
  <c r="M25" i="31"/>
  <c r="O24" i="31"/>
  <c r="V24" i="31" s="1"/>
  <c r="Q23" i="31"/>
  <c r="X23" i="31" s="1"/>
  <c r="Q22" i="31"/>
  <c r="X22" i="31" s="1"/>
  <c r="Q21" i="31"/>
  <c r="X21" i="31" s="1"/>
  <c r="Q20" i="31"/>
  <c r="X20" i="31" s="1"/>
  <c r="Q19" i="31"/>
  <c r="X19" i="31" s="1"/>
  <c r="Q18" i="31"/>
  <c r="X18" i="31" s="1"/>
  <c r="Q16" i="31"/>
  <c r="X16" i="31" s="1"/>
  <c r="Q15" i="31"/>
  <c r="X15" i="31" s="1"/>
  <c r="Q14" i="31"/>
  <c r="X14" i="31" s="1"/>
  <c r="Q13" i="31"/>
  <c r="X13" i="31" s="1"/>
  <c r="Q10" i="31"/>
  <c r="X10" i="31" s="1"/>
  <c r="Q9" i="31"/>
  <c r="X9" i="31" s="1"/>
  <c r="O32" i="31"/>
  <c r="V32" i="31" s="1"/>
  <c r="Q28" i="31"/>
  <c r="X28" i="31" s="1"/>
  <c r="O25" i="31"/>
  <c r="V25" i="31" s="1"/>
  <c r="Q34" i="31"/>
  <c r="X34" i="31" s="1"/>
  <c r="Q31" i="31"/>
  <c r="X31" i="31" s="1"/>
  <c r="Q29" i="31"/>
  <c r="X29" i="31" s="1"/>
  <c r="O26" i="31"/>
  <c r="V26" i="31" s="1"/>
  <c r="M22" i="31"/>
  <c r="M20" i="31"/>
  <c r="M18" i="31"/>
  <c r="M15" i="31"/>
  <c r="M13" i="31"/>
  <c r="M9" i="31"/>
  <c r="T9" i="31" s="1"/>
  <c r="AB9" i="31" s="1"/>
  <c r="AA9" i="31" s="1"/>
  <c r="M28" i="31"/>
  <c r="O27" i="31"/>
  <c r="V27" i="31" s="1"/>
  <c r="Q26" i="31"/>
  <c r="X26" i="31" s="1"/>
  <c r="M24" i="31"/>
  <c r="O23" i="31"/>
  <c r="V23" i="31" s="1"/>
  <c r="O22" i="31"/>
  <c r="V22" i="31" s="1"/>
  <c r="O21" i="31"/>
  <c r="V21" i="31" s="1"/>
  <c r="O20" i="31"/>
  <c r="V20" i="31" s="1"/>
  <c r="O19" i="31"/>
  <c r="V19" i="31" s="1"/>
  <c r="O18" i="31"/>
  <c r="V18" i="31" s="1"/>
  <c r="O16" i="31"/>
  <c r="V16" i="31" s="1"/>
  <c r="O15" i="31"/>
  <c r="V15" i="31" s="1"/>
  <c r="O14" i="31"/>
  <c r="V14" i="31" s="1"/>
  <c r="O13" i="31"/>
  <c r="V13" i="31" s="1"/>
  <c r="O10" i="31"/>
  <c r="V10" i="31" s="1"/>
  <c r="O9" i="31"/>
  <c r="V9" i="31" s="1"/>
  <c r="O34" i="31"/>
  <c r="V34" i="31" s="1"/>
  <c r="O33" i="31"/>
  <c r="V33" i="31" s="1"/>
  <c r="O31" i="31"/>
  <c r="V31" i="31" s="1"/>
  <c r="O30" i="31"/>
  <c r="V30" i="31" s="1"/>
  <c r="O29" i="31"/>
  <c r="V29" i="31" s="1"/>
  <c r="M26" i="31"/>
  <c r="Q24" i="31"/>
  <c r="X24" i="31" s="1"/>
  <c r="Q33" i="31"/>
  <c r="X33" i="31" s="1"/>
  <c r="Q32" i="31"/>
  <c r="X32" i="31" s="1"/>
  <c r="Q30" i="31"/>
  <c r="X30" i="31" s="1"/>
  <c r="M27" i="31"/>
  <c r="Q25" i="31"/>
  <c r="X25" i="31" s="1"/>
  <c r="M23" i="31"/>
  <c r="M21" i="31"/>
  <c r="M19" i="31"/>
  <c r="M16" i="31"/>
  <c r="M14" i="31"/>
  <c r="M10" i="31"/>
  <c r="B6" i="1"/>
  <c r="K25" i="1"/>
  <c r="K30" i="1"/>
  <c r="K13" i="1"/>
  <c r="M11" i="20"/>
  <c r="O13" i="20"/>
  <c r="V13" i="20" s="1"/>
  <c r="Q11" i="20"/>
  <c r="X11" i="20" s="1"/>
  <c r="Q13" i="20"/>
  <c r="X13" i="20" s="1"/>
  <c r="M13" i="20"/>
  <c r="O11" i="20"/>
  <c r="V11" i="20" s="1"/>
  <c r="Q9" i="20"/>
  <c r="X9" i="20" s="1"/>
  <c r="O18" i="20"/>
  <c r="V18" i="20" s="1"/>
  <c r="O15" i="20"/>
  <c r="V15" i="20" s="1"/>
  <c r="M16" i="20"/>
  <c r="M17" i="20"/>
  <c r="Q18" i="20"/>
  <c r="X18" i="20" s="1"/>
  <c r="Q15" i="20"/>
  <c r="X15" i="20" s="1"/>
  <c r="M18" i="20"/>
  <c r="M9" i="20"/>
  <c r="O16" i="20"/>
  <c r="V16" i="20" s="1"/>
  <c r="O19" i="20"/>
  <c r="V19" i="20" s="1"/>
  <c r="O17" i="20"/>
  <c r="V17" i="20" s="1"/>
  <c r="M19" i="20"/>
  <c r="O9" i="20"/>
  <c r="V9" i="20" s="1"/>
  <c r="Q16" i="20"/>
  <c r="X16" i="20" s="1"/>
  <c r="Q19" i="20"/>
  <c r="X19" i="20" s="1"/>
  <c r="Q17" i="20"/>
  <c r="X17" i="20" s="1"/>
  <c r="M15" i="20"/>
  <c r="Q14" i="20"/>
  <c r="X14" i="20" s="1"/>
  <c r="M14" i="20"/>
  <c r="AB6" i="20"/>
  <c r="O14" i="20"/>
  <c r="V14" i="20" s="1"/>
  <c r="K27" i="1"/>
  <c r="K12" i="1"/>
  <c r="K10" i="1"/>
  <c r="K17" i="1"/>
  <c r="K23" i="1"/>
  <c r="K15" i="1"/>
  <c r="K31" i="1"/>
  <c r="K28" i="1"/>
  <c r="K22" i="1"/>
  <c r="K14" i="1"/>
  <c r="K21" i="1"/>
  <c r="K11" i="1"/>
  <c r="K33" i="1"/>
  <c r="K29" i="1"/>
  <c r="K16" i="1"/>
  <c r="K26" i="1"/>
  <c r="T17" i="31" l="1"/>
  <c r="G23" i="17"/>
  <c r="E20" i="17"/>
  <c r="T12" i="20"/>
  <c r="T11" i="20"/>
  <c r="E18" i="17"/>
  <c r="E17" i="17"/>
  <c r="T10" i="20"/>
  <c r="G14" i="17"/>
  <c r="T11" i="31"/>
  <c r="G15" i="17"/>
  <c r="T12" i="31"/>
  <c r="T18" i="20"/>
  <c r="E38" i="17"/>
  <c r="T16" i="20"/>
  <c r="E35" i="17"/>
  <c r="T19" i="20"/>
  <c r="E40" i="17"/>
  <c r="T17" i="20"/>
  <c r="E36" i="17"/>
  <c r="T15" i="20"/>
  <c r="E32" i="17"/>
  <c r="G28" i="17"/>
  <c r="T21" i="31"/>
  <c r="G38" i="17"/>
  <c r="T26" i="31"/>
  <c r="G52" i="17"/>
  <c r="T33" i="31"/>
  <c r="G40" i="17"/>
  <c r="T27" i="31"/>
  <c r="G45" i="17"/>
  <c r="T32" i="31"/>
  <c r="G17" i="17"/>
  <c r="T14" i="31"/>
  <c r="G31" i="17"/>
  <c r="T23" i="31"/>
  <c r="G19" i="17"/>
  <c r="T15" i="31"/>
  <c r="G36" i="17"/>
  <c r="T25" i="31"/>
  <c r="G43" i="17"/>
  <c r="T30" i="31"/>
  <c r="G55" i="17"/>
  <c r="T34" i="31"/>
  <c r="G13" i="17"/>
  <c r="T10" i="31"/>
  <c r="G16" i="17"/>
  <c r="T13" i="31"/>
  <c r="G29" i="17"/>
  <c r="T22" i="31"/>
  <c r="G42" i="17"/>
  <c r="T29" i="31"/>
  <c r="G26" i="17"/>
  <c r="T19" i="31"/>
  <c r="G34" i="17"/>
  <c r="T24" i="31"/>
  <c r="G27" i="17"/>
  <c r="T20" i="31"/>
  <c r="G22" i="17"/>
  <c r="T16" i="31"/>
  <c r="G41" i="17"/>
  <c r="T28" i="31"/>
  <c r="G24" i="17"/>
  <c r="T18" i="31"/>
  <c r="G44" i="17"/>
  <c r="T31" i="31"/>
  <c r="M20" i="1"/>
  <c r="Q18" i="1"/>
  <c r="X18" i="1" s="1"/>
  <c r="O20" i="1"/>
  <c r="V20" i="1" s="1"/>
  <c r="M19" i="1"/>
  <c r="Q20" i="1"/>
  <c r="X20" i="1" s="1"/>
  <c r="O19" i="1"/>
  <c r="V19" i="1" s="1"/>
  <c r="M18" i="1"/>
  <c r="Q19" i="1"/>
  <c r="X19" i="1" s="1"/>
  <c r="O18" i="1"/>
  <c r="V18" i="1" s="1"/>
  <c r="Q9" i="1"/>
  <c r="X9" i="1" s="1"/>
  <c r="T9" i="1"/>
  <c r="O9" i="1"/>
  <c r="V9" i="1" s="1"/>
  <c r="O35" i="1"/>
  <c r="V35" i="1" s="1"/>
  <c r="M34" i="1"/>
  <c r="Q35" i="1"/>
  <c r="X35" i="1" s="1"/>
  <c r="O34" i="1"/>
  <c r="V34" i="1" s="1"/>
  <c r="M35" i="1"/>
  <c r="Q34" i="1"/>
  <c r="X34" i="1" s="1"/>
  <c r="Q32" i="1"/>
  <c r="X32" i="1" s="1"/>
  <c r="O24" i="1"/>
  <c r="V24" i="1" s="1"/>
  <c r="Q24" i="1"/>
  <c r="X24" i="1" s="1"/>
  <c r="M24" i="1"/>
  <c r="M22" i="1"/>
  <c r="T22" i="1" s="1"/>
  <c r="Q27" i="1"/>
  <c r="X27" i="1" s="1"/>
  <c r="M23" i="1"/>
  <c r="T23" i="1" s="1"/>
  <c r="M21" i="1"/>
  <c r="C43" i="17" s="1"/>
  <c r="Q10" i="1"/>
  <c r="X10" i="1" s="1"/>
  <c r="Q33" i="1"/>
  <c r="X33" i="1" s="1"/>
  <c r="O23" i="1"/>
  <c r="V23" i="1" s="1"/>
  <c r="O33" i="1"/>
  <c r="V33" i="1" s="1"/>
  <c r="M32" i="1"/>
  <c r="Q15" i="1"/>
  <c r="X15" i="1" s="1"/>
  <c r="M27" i="1"/>
  <c r="T27" i="1" s="1"/>
  <c r="Q28" i="1"/>
  <c r="X28" i="1" s="1"/>
  <c r="M31" i="1"/>
  <c r="C53" i="17" s="1"/>
  <c r="M12" i="1"/>
  <c r="M10" i="1"/>
  <c r="O13" i="1"/>
  <c r="V13" i="1" s="1"/>
  <c r="M25" i="1"/>
  <c r="C47" i="17" s="1"/>
  <c r="Q14" i="1"/>
  <c r="X14" i="1" s="1"/>
  <c r="Q21" i="1"/>
  <c r="X21" i="1" s="1"/>
  <c r="M17" i="1"/>
  <c r="T17" i="1" s="1"/>
  <c r="O21" i="1"/>
  <c r="V21" i="1" s="1"/>
  <c r="Q30" i="1"/>
  <c r="X30" i="1" s="1"/>
  <c r="O32" i="1"/>
  <c r="V32" i="1" s="1"/>
  <c r="M14" i="1"/>
  <c r="T14" i="1" s="1"/>
  <c r="M33" i="1"/>
  <c r="Q12" i="1"/>
  <c r="X12" i="1" s="1"/>
  <c r="Q26" i="1"/>
  <c r="X26" i="1" s="1"/>
  <c r="Q22" i="1"/>
  <c r="X22" i="1" s="1"/>
  <c r="Q29" i="1"/>
  <c r="X29" i="1" s="1"/>
  <c r="M15" i="1"/>
  <c r="C20" i="17" s="1"/>
  <c r="M11" i="1"/>
  <c r="AB6" i="1"/>
  <c r="O17" i="1"/>
  <c r="V17" i="1" s="1"/>
  <c r="O22" i="1"/>
  <c r="V22" i="1" s="1"/>
  <c r="O26" i="1"/>
  <c r="V26" i="1" s="1"/>
  <c r="O25" i="1"/>
  <c r="V25" i="1" s="1"/>
  <c r="O27" i="1"/>
  <c r="V27" i="1" s="1"/>
  <c r="M30" i="1"/>
  <c r="M13" i="1"/>
  <c r="Q25" i="1"/>
  <c r="X25" i="1" s="1"/>
  <c r="Q31" i="1"/>
  <c r="X31" i="1" s="1"/>
  <c r="M16" i="1"/>
  <c r="T16" i="1" s="1"/>
  <c r="M26" i="1"/>
  <c r="C48" i="17" s="1"/>
  <c r="O16" i="1"/>
  <c r="V16" i="1" s="1"/>
  <c r="O31" i="1"/>
  <c r="V31" i="1" s="1"/>
  <c r="O28" i="1"/>
  <c r="V28" i="1" s="1"/>
  <c r="O29" i="1"/>
  <c r="V29" i="1" s="1"/>
  <c r="M28" i="1"/>
  <c r="T28" i="1" s="1"/>
  <c r="Q11" i="1"/>
  <c r="X11" i="1" s="1"/>
  <c r="Q17" i="1"/>
  <c r="X17" i="1" s="1"/>
  <c r="Q16" i="1"/>
  <c r="X16" i="1" s="1"/>
  <c r="Q23" i="1"/>
  <c r="X23" i="1" s="1"/>
  <c r="M29" i="1"/>
  <c r="C51" i="17" s="1"/>
  <c r="O11" i="1"/>
  <c r="V11" i="1" s="1"/>
  <c r="O15" i="1"/>
  <c r="V15" i="1" s="1"/>
  <c r="O10" i="1"/>
  <c r="V10" i="1" s="1"/>
  <c r="O12" i="1"/>
  <c r="V12" i="1" s="1"/>
  <c r="O14" i="1"/>
  <c r="V14" i="1" s="1"/>
  <c r="O30" i="1"/>
  <c r="V30" i="1" s="1"/>
  <c r="Q13" i="1"/>
  <c r="X13" i="1" s="1"/>
  <c r="T14" i="20"/>
  <c r="E31" i="17"/>
  <c r="E25" i="17"/>
  <c r="T13" i="20"/>
  <c r="T9" i="20"/>
  <c r="E13" i="17"/>
  <c r="T35" i="1" l="1"/>
  <c r="C59" i="17"/>
  <c r="T34" i="1"/>
  <c r="C58" i="17"/>
  <c r="AB17" i="31"/>
  <c r="AA17" i="31" s="1"/>
  <c r="F23" i="17"/>
  <c r="AB12" i="20"/>
  <c r="AA12" i="20" s="1"/>
  <c r="D20" i="17"/>
  <c r="AB11" i="20"/>
  <c r="AA11" i="20" s="1"/>
  <c r="D18" i="17"/>
  <c r="AB10" i="20"/>
  <c r="AA10" i="20" s="1"/>
  <c r="D17" i="17"/>
  <c r="AB11" i="31"/>
  <c r="AA11" i="31" s="1"/>
  <c r="F14" i="17"/>
  <c r="AB12" i="31"/>
  <c r="AA12" i="31" s="1"/>
  <c r="F15" i="17"/>
  <c r="AB15" i="20"/>
  <c r="AA15" i="20" s="1"/>
  <c r="D32" i="17"/>
  <c r="AB19" i="20"/>
  <c r="AA19" i="20" s="1"/>
  <c r="D40" i="17"/>
  <c r="AB18" i="20"/>
  <c r="AA18" i="20" s="1"/>
  <c r="D38" i="17"/>
  <c r="AB17" i="20"/>
  <c r="AA17" i="20" s="1"/>
  <c r="D36" i="17"/>
  <c r="AB16" i="20"/>
  <c r="AA16" i="20" s="1"/>
  <c r="D35" i="17"/>
  <c r="F24" i="17"/>
  <c r="AB18" i="31"/>
  <c r="AA18" i="31" s="1"/>
  <c r="AB24" i="31"/>
  <c r="AA24" i="31" s="1"/>
  <c r="F34" i="17"/>
  <c r="F16" i="17"/>
  <c r="AB13" i="31"/>
  <c r="AA13" i="31" s="1"/>
  <c r="F36" i="17"/>
  <c r="AB25" i="31"/>
  <c r="AA25" i="31" s="1"/>
  <c r="F45" i="17"/>
  <c r="AB32" i="31"/>
  <c r="AA32" i="31" s="1"/>
  <c r="AB33" i="31"/>
  <c r="AA33" i="31" s="1"/>
  <c r="F52" i="17"/>
  <c r="F44" i="17"/>
  <c r="AB31" i="31"/>
  <c r="AA31" i="31" s="1"/>
  <c r="F27" i="17"/>
  <c r="AB20" i="31"/>
  <c r="AA20" i="31" s="1"/>
  <c r="F26" i="17"/>
  <c r="AB19" i="31"/>
  <c r="AA19" i="31" s="1"/>
  <c r="AB10" i="31"/>
  <c r="AA10" i="31" s="1"/>
  <c r="F13" i="17"/>
  <c r="F22" i="17"/>
  <c r="AB16" i="31"/>
  <c r="AA16" i="31" s="1"/>
  <c r="AB29" i="31"/>
  <c r="AA29" i="31" s="1"/>
  <c r="F42" i="17"/>
  <c r="F55" i="17"/>
  <c r="AB34" i="31"/>
  <c r="AA34" i="31" s="1"/>
  <c r="F31" i="17"/>
  <c r="AB23" i="31"/>
  <c r="AA23" i="31" s="1"/>
  <c r="F28" i="17"/>
  <c r="AB21" i="31"/>
  <c r="AA21" i="31" s="1"/>
  <c r="F41" i="17"/>
  <c r="AB28" i="31"/>
  <c r="AA28" i="31" s="1"/>
  <c r="F29" i="17"/>
  <c r="AB22" i="31"/>
  <c r="AA22" i="31" s="1"/>
  <c r="F43" i="17"/>
  <c r="AB30" i="31"/>
  <c r="AA30" i="31" s="1"/>
  <c r="F19" i="17"/>
  <c r="AB15" i="31"/>
  <c r="AA15" i="31" s="1"/>
  <c r="AB14" i="31"/>
  <c r="AA14" i="31" s="1"/>
  <c r="F17" i="17"/>
  <c r="F40" i="17"/>
  <c r="AB27" i="31"/>
  <c r="AA27" i="31" s="1"/>
  <c r="AB26" i="31"/>
  <c r="AA26" i="31" s="1"/>
  <c r="F38" i="17"/>
  <c r="C39" i="17"/>
  <c r="T20" i="1"/>
  <c r="C34" i="17"/>
  <c r="T18" i="1"/>
  <c r="T19" i="1"/>
  <c r="C35" i="17"/>
  <c r="C8" i="17"/>
  <c r="C44" i="17"/>
  <c r="T33" i="1"/>
  <c r="B57" i="17" s="1"/>
  <c r="C57" i="17"/>
  <c r="T30" i="1"/>
  <c r="B54" i="17" s="1"/>
  <c r="C54" i="17"/>
  <c r="T32" i="1"/>
  <c r="C56" i="17"/>
  <c r="T13" i="1"/>
  <c r="C16" i="17"/>
  <c r="T11" i="1"/>
  <c r="C10" i="17"/>
  <c r="T12" i="1"/>
  <c r="C11" i="17"/>
  <c r="T21" i="1"/>
  <c r="AB21" i="1" s="1"/>
  <c r="AA21" i="1" s="1"/>
  <c r="T10" i="1"/>
  <c r="C9" i="17"/>
  <c r="C46" i="17"/>
  <c r="T24" i="1"/>
  <c r="T29" i="1"/>
  <c r="AB29" i="1" s="1"/>
  <c r="AA29" i="1" s="1"/>
  <c r="T26" i="1"/>
  <c r="AB26" i="1" s="1"/>
  <c r="AA26" i="1" s="1"/>
  <c r="C30" i="17"/>
  <c r="T31" i="1"/>
  <c r="B53" i="17" s="1"/>
  <c r="C45" i="17"/>
  <c r="AB9" i="1"/>
  <c r="AA9" i="1" s="1"/>
  <c r="C50" i="17"/>
  <c r="C49" i="17"/>
  <c r="T25" i="1"/>
  <c r="B47" i="17" s="1"/>
  <c r="C17" i="17"/>
  <c r="C31" i="17"/>
  <c r="T15" i="1"/>
  <c r="B20" i="17" s="1"/>
  <c r="AB13" i="20"/>
  <c r="AA13" i="20" s="1"/>
  <c r="D25" i="17"/>
  <c r="AB14" i="20"/>
  <c r="AA14" i="20" s="1"/>
  <c r="D31" i="17"/>
  <c r="AB9" i="20"/>
  <c r="AA9" i="20" s="1"/>
  <c r="D13" i="17"/>
  <c r="AB22" i="1"/>
  <c r="AA22" i="1" s="1"/>
  <c r="B44" i="17"/>
  <c r="AB27" i="1"/>
  <c r="AA27" i="1" s="1"/>
  <c r="B49" i="17"/>
  <c r="AB14" i="1"/>
  <c r="AA14" i="1" s="1"/>
  <c r="B17" i="17"/>
  <c r="AB28" i="1"/>
  <c r="AA28" i="1" s="1"/>
  <c r="B50" i="17"/>
  <c r="AB17" i="1"/>
  <c r="AA17" i="1" s="1"/>
  <c r="B31" i="17"/>
  <c r="B45" i="17"/>
  <c r="AB23" i="1"/>
  <c r="AA23" i="1" s="1"/>
  <c r="AB16" i="1"/>
  <c r="AA16" i="1" s="1"/>
  <c r="B30" i="17"/>
  <c r="AB35" i="1" l="1"/>
  <c r="AA35" i="1" s="1"/>
  <c r="B59" i="17"/>
  <c r="AB34" i="1"/>
  <c r="AA34" i="1" s="1"/>
  <c r="B58" i="17"/>
  <c r="AB19" i="1"/>
  <c r="AA19" i="1" s="1"/>
  <c r="B35" i="17"/>
  <c r="AB20" i="1"/>
  <c r="AA20" i="1" s="1"/>
  <c r="B39" i="17"/>
  <c r="AB18" i="1"/>
  <c r="AA18" i="1" s="1"/>
  <c r="B34" i="17"/>
  <c r="AB33" i="1"/>
  <c r="AA33" i="1" s="1"/>
  <c r="AB32" i="1"/>
  <c r="AA32" i="1" s="1"/>
  <c r="B56" i="17"/>
  <c r="AB30" i="1"/>
  <c r="AA30" i="1" s="1"/>
  <c r="B43" i="17"/>
  <c r="AB10" i="1"/>
  <c r="AA10" i="1" s="1"/>
  <c r="B9" i="17"/>
  <c r="AB12" i="1"/>
  <c r="AA12" i="1" s="1"/>
  <c r="B11" i="17"/>
  <c r="AB13" i="1"/>
  <c r="AA13" i="1" s="1"/>
  <c r="B16" i="17"/>
  <c r="B46" i="17"/>
  <c r="AB24" i="1"/>
  <c r="AA24" i="1" s="1"/>
  <c r="AB11" i="1"/>
  <c r="AA11" i="1" s="1"/>
  <c r="B10" i="17"/>
  <c r="B51" i="17"/>
  <c r="AB31" i="1"/>
  <c r="AA31" i="1" s="1"/>
  <c r="B48" i="17"/>
  <c r="B8" i="17"/>
  <c r="AB25" i="1"/>
  <c r="AA25" i="1" s="1"/>
  <c r="AB15" i="1"/>
  <c r="AA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Lorenzo Botto</author>
  </authors>
  <commentList>
    <comment ref="B4" authorId="0" shapeId="0" xr:uid="{00000000-0006-0000-0100-000001000000}">
      <text>
        <r>
          <rPr>
            <b/>
            <sz val="12"/>
            <color indexed="81"/>
            <rFont val="Tahoma"/>
            <family val="2"/>
          </rPr>
          <t>Enter the name of your area.</t>
        </r>
        <r>
          <rPr>
            <sz val="12"/>
            <color indexed="81"/>
            <rFont val="Tahoma"/>
            <family val="2"/>
          </rPr>
          <t xml:space="preserve"> This name will be carried through the other worksheets</t>
        </r>
        <r>
          <rPr>
            <sz val="9"/>
            <color indexed="81"/>
            <rFont val="Tahoma"/>
            <family val="2"/>
          </rPr>
          <t xml:space="preserve">
</t>
        </r>
      </text>
    </comment>
    <comment ref="B5" authorId="0" shapeId="0" xr:uid="{00000000-0006-0000-0100-000002000000}">
      <text>
        <r>
          <rPr>
            <b/>
            <sz val="12"/>
            <color indexed="81"/>
            <rFont val="Tahoma"/>
            <family val="2"/>
          </rPr>
          <t xml:space="preserve">Enter the number of births you are considering for the analysis. For example, if you are evaluating 10 years in an area with 100,000 births per area, enter 1,000,0000. </t>
        </r>
        <r>
          <rPr>
            <sz val="12"/>
            <color indexed="81"/>
            <rFont val="Tahoma"/>
            <family val="2"/>
          </rPr>
          <t xml:space="preserve">This number is crucial for calculations, and will be carried over </t>
        </r>
        <r>
          <rPr>
            <b/>
            <sz val="12"/>
            <color indexed="81"/>
            <rFont val="Tahoma"/>
            <family val="2"/>
          </rPr>
          <t>automatically</t>
        </r>
        <r>
          <rPr>
            <sz val="12"/>
            <color indexed="81"/>
            <rFont val="Tahoma"/>
            <family val="2"/>
          </rPr>
          <t xml:space="preserve"> to other worksheets</t>
        </r>
        <r>
          <rPr>
            <b/>
            <sz val="9"/>
            <color indexed="81"/>
            <rFont val="Tahoma"/>
            <family val="2"/>
          </rPr>
          <t xml:space="preserve">
</t>
        </r>
        <r>
          <rPr>
            <sz val="9"/>
            <color indexed="81"/>
            <rFont val="Tahoma"/>
            <family val="2"/>
          </rPr>
          <t xml:space="preserve">
</t>
        </r>
      </text>
    </comment>
    <comment ref="B7" authorId="0" shapeId="0" xr:uid="{00000000-0006-0000-0100-000003000000}">
      <text>
        <r>
          <rPr>
            <b/>
            <sz val="11"/>
            <color indexed="81"/>
            <rFont val="Tahoma"/>
            <family val="2"/>
          </rPr>
          <t xml:space="preserve">Enter or edit the prevalence of these outcomes,
 as they apply to your populations. These can be estimates (the more accurate the better). </t>
        </r>
        <r>
          <rPr>
            <sz val="11"/>
            <color indexed="81"/>
            <rFont val="Tahoma"/>
            <family val="2"/>
          </rPr>
          <t xml:space="preserve">However, if you do not have data or estimates, we have provided estimates from several literature sources (cited below the table), as a starting point for you. </t>
        </r>
        <r>
          <rPr>
            <sz val="9"/>
            <color indexed="81"/>
            <rFont val="Tahoma"/>
            <family val="2"/>
          </rPr>
          <t xml:space="preserve">
</t>
        </r>
      </text>
    </comment>
    <comment ref="E7" authorId="0" shapeId="0" xr:uid="{00000000-0006-0000-0100-000004000000}">
      <text>
        <r>
          <rPr>
            <b/>
            <sz val="11"/>
            <color indexed="81"/>
            <rFont val="Tahoma"/>
            <family val="2"/>
          </rPr>
          <t>Enter your best estimate of the risk factor prevalence among the at-risk population</t>
        </r>
        <r>
          <rPr>
            <sz val="11"/>
            <color indexed="81"/>
            <rFont val="Tahoma"/>
            <family val="2"/>
          </rPr>
          <t xml:space="preserve"> (e.g., women of childbearing age, women who give birth). </t>
        </r>
        <r>
          <rPr>
            <b/>
            <sz val="11"/>
            <color indexed="81"/>
            <rFont val="Tahoma"/>
            <family val="2"/>
          </rPr>
          <t>These are crucial estimates that drive the population attributable fraction,</t>
        </r>
        <r>
          <rPr>
            <sz val="11"/>
            <color indexed="81"/>
            <rFont val="Tahoma"/>
            <family val="2"/>
          </rPr>
          <t xml:space="preserve"> so choose the best ones and be aware of their potential limitations and biasesi. Ideally these data should come  from recent and well validated surveys.  </t>
        </r>
        <r>
          <rPr>
            <sz val="9"/>
            <color indexed="81"/>
            <rFont val="Tahoma"/>
            <family val="2"/>
          </rPr>
          <t xml:space="preserve">
</t>
        </r>
      </text>
    </comment>
    <comment ref="F7" authorId="0" shapeId="0" xr:uid="{00000000-0006-0000-0100-000005000000}">
      <text>
        <r>
          <rPr>
            <b/>
            <sz val="11"/>
            <color indexed="81"/>
            <rFont val="Tahoma"/>
            <family val="2"/>
          </rPr>
          <t>This optional f</t>
        </r>
        <r>
          <rPr>
            <sz val="11"/>
            <color indexed="81"/>
            <rFont val="Tahoma"/>
            <family val="2"/>
          </rPr>
          <t>ield is provided in order to incorporate</t>
        </r>
        <r>
          <rPr>
            <b/>
            <sz val="11"/>
            <color indexed="81"/>
            <rFont val="Tahoma"/>
            <family val="2"/>
          </rPr>
          <t xml:space="preserve"> an estimation of the bias </t>
        </r>
        <r>
          <rPr>
            <sz val="11"/>
            <color indexed="81"/>
            <rFont val="Tahoma"/>
            <family val="2"/>
          </rPr>
          <t>in the</t>
        </r>
        <r>
          <rPr>
            <b/>
            <sz val="11"/>
            <color indexed="81"/>
            <rFont val="Tahoma"/>
            <family val="2"/>
          </rPr>
          <t xml:space="preserve"> survey of risk factors. </t>
        </r>
        <r>
          <rPr>
            <sz val="11"/>
            <color indexed="81"/>
            <rFont val="Tahoma"/>
            <family val="2"/>
          </rPr>
          <t xml:space="preserve">For example, if your estimation of smoking prevalence is that smokers are 20% more than those who actually reported smoking (real/reported=120/100 = 1.2)  you can incorporate that estimate here, by entering 1.2 in the 'smoking' row. </t>
        </r>
        <r>
          <rPr>
            <b/>
            <sz val="11"/>
            <color indexed="81"/>
            <rFont val="Tahoma"/>
            <family val="2"/>
          </rPr>
          <t>The default is 1</t>
        </r>
        <r>
          <rPr>
            <sz val="11"/>
            <color indexed="81"/>
            <rFont val="Tahoma"/>
            <family val="2"/>
          </rPr>
          <t xml:space="preserve">  i.e., what you observe is reality).
</t>
        </r>
      </text>
    </comment>
    <comment ref="G7" authorId="0" shapeId="0" xr:uid="{00000000-0006-0000-0100-000006000000}">
      <text>
        <r>
          <rPr>
            <b/>
            <sz val="12"/>
            <color indexed="81"/>
            <rFont val="Tahoma"/>
            <family val="2"/>
          </rPr>
          <t xml:space="preserve">This is a calculated field, do not edit.
The field is crucial -- it provides the basic risk factor prevalence for all attributable fraction calculations in the result worksheets. </t>
        </r>
        <r>
          <rPr>
            <sz val="12"/>
            <color indexed="81"/>
            <rFont val="Tahoma"/>
            <family val="2"/>
          </rPr>
          <t xml:space="preserve">It is calculated from the data entered in field 4 (prevalence%), adjusted for the bias factor (field 5)
</t>
        </r>
      </text>
    </comment>
    <comment ref="D13" authorId="0" shapeId="0" xr:uid="{00000000-0006-0000-0100-000007000000}">
      <text>
        <r>
          <rPr>
            <sz val="11"/>
            <color indexed="81"/>
            <rFont val="Tahoma"/>
            <family val="2"/>
          </rPr>
          <t xml:space="preserve">All data has strengths and limitations, and is finite in time and space. </t>
        </r>
        <r>
          <rPr>
            <b/>
            <sz val="11"/>
            <color indexed="81"/>
            <rFont val="Tahoma"/>
            <family val="2"/>
          </rPr>
          <t>Enter here key comments and data sources</t>
        </r>
        <r>
          <rPr>
            <sz val="11"/>
            <color indexed="81"/>
            <rFont val="Tahoma"/>
            <family val="2"/>
          </rPr>
          <t xml:space="preserve"> to document and help users of your data understand the information, so as to </t>
        </r>
        <r>
          <rPr>
            <b/>
            <sz val="11"/>
            <color indexed="81"/>
            <rFont val="Tahoma"/>
            <family val="2"/>
          </rPr>
          <t>use it as appropriately as possible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Lorenzo Botto</author>
  </authors>
  <commentList>
    <comment ref="D3" authorId="0" shapeId="0" xr:uid="{00000000-0006-0000-0300-000001000000}">
      <text>
        <r>
          <rPr>
            <sz val="10"/>
            <color indexed="81"/>
            <rFont val="Tahoma"/>
            <family val="2"/>
          </rPr>
          <t>This table is entirely computed from the data entered in the data entry dashboard and the risk factor-specific odds ratios (in this worksheet). 
To prevent inadvertent erasing of data and formulas, the worksheet is locked. The exception is the Modeling Scenario (section to the right) where you can enter a value of your choice (between 0 and 100) for the percent reduction of exposure following interventions</t>
        </r>
        <r>
          <rPr>
            <b/>
            <sz val="9"/>
            <color indexed="81"/>
            <rFont val="Tahoma"/>
            <family val="2"/>
          </rPr>
          <t xml:space="preserve">
</t>
        </r>
        <r>
          <rPr>
            <sz val="9"/>
            <color indexed="81"/>
            <rFont val="Tahoma"/>
            <family val="2"/>
          </rPr>
          <t xml:space="preserve">
</t>
        </r>
      </text>
    </comment>
    <comment ref="AA3" authorId="0" shapeId="0" xr:uid="{00000000-0006-0000-0300-000002000000}">
      <text>
        <r>
          <rPr>
            <sz val="11"/>
            <color indexed="81"/>
            <rFont val="Tahoma"/>
            <family val="2"/>
          </rPr>
          <t xml:space="preserve">This modeling function gives you a simple way to </t>
        </r>
        <r>
          <rPr>
            <b/>
            <sz val="11"/>
            <color indexed="81"/>
            <rFont val="Tahoma"/>
            <family val="2"/>
          </rPr>
          <t>estimate what would change (how many cases might be prevented) if you implement successful interventions</t>
        </r>
        <r>
          <rPr>
            <sz val="11"/>
            <color indexed="81"/>
            <rFont val="Tahoma"/>
            <family val="2"/>
          </rPr>
          <t xml:space="preserve"> that reduce by a given percent the exposure frequency in your population.
</t>
        </r>
        <r>
          <rPr>
            <b/>
            <sz val="11"/>
            <color indexed="81"/>
            <rFont val="Tahoma"/>
            <family val="2"/>
          </rPr>
          <t>Simply enter the percent reduction of your intervention</t>
        </r>
        <r>
          <rPr>
            <sz val="11"/>
            <color indexed="81"/>
            <rFont val="Tahoma"/>
            <family val="2"/>
          </rPr>
          <t xml:space="preserve"> (up to 100 percent) and the program automatically recalculates the new exposure frequency (</t>
        </r>
        <r>
          <rPr>
            <b/>
            <sz val="11"/>
            <color indexed="81"/>
            <rFont val="Tahoma"/>
            <family val="2"/>
          </rPr>
          <t>cell to the right</t>
        </r>
        <r>
          <rPr>
            <sz val="11"/>
            <color indexed="81"/>
            <rFont val="Tahoma"/>
            <family val="2"/>
          </rPr>
          <t>) and the number of cases prevented for each health outcome (</t>
        </r>
        <r>
          <rPr>
            <b/>
            <sz val="11"/>
            <color indexed="81"/>
            <rFont val="Tahoma"/>
            <family val="2"/>
          </rPr>
          <t>column below</t>
        </r>
        <r>
          <rPr>
            <sz val="11"/>
            <color indexed="81"/>
            <rFont val="Tahoma"/>
            <family val="2"/>
          </rPr>
          <t xml:space="preserve">). </t>
        </r>
        <r>
          <rPr>
            <sz val="9"/>
            <color indexed="81"/>
            <rFont val="Tahoma"/>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Lorenzo Botto</author>
  </authors>
  <commentList>
    <comment ref="D3" authorId="0" shapeId="0" xr:uid="{00000000-0006-0000-0400-000001000000}">
      <text>
        <r>
          <rPr>
            <sz val="11"/>
            <color indexed="81"/>
            <rFont val="Tahoma"/>
            <family val="2"/>
          </rPr>
          <t xml:space="preserve">This table is </t>
        </r>
        <r>
          <rPr>
            <b/>
            <sz val="11"/>
            <color indexed="81"/>
            <rFont val="Tahoma"/>
            <family val="2"/>
          </rPr>
          <t>entirely computed</t>
        </r>
        <r>
          <rPr>
            <sz val="11"/>
            <color indexed="81"/>
            <rFont val="Tahoma"/>
            <family val="2"/>
          </rPr>
          <t xml:space="preserve"> from the data entered in the data entry dashboard and the risk factor-specific odds ratios (in this worksheet). 
To</t>
        </r>
        <r>
          <rPr>
            <b/>
            <sz val="11"/>
            <color indexed="81"/>
            <rFont val="Tahoma"/>
            <family val="2"/>
          </rPr>
          <t xml:space="preserve"> prevent inadvertent erasing </t>
        </r>
        <r>
          <rPr>
            <sz val="11"/>
            <color indexed="81"/>
            <rFont val="Tahoma"/>
            <family val="2"/>
          </rPr>
          <t xml:space="preserve">of data and formulas, the worksheet is </t>
        </r>
        <r>
          <rPr>
            <b/>
            <sz val="11"/>
            <color indexed="81"/>
            <rFont val="Tahoma"/>
            <family val="2"/>
          </rPr>
          <t>locked.</t>
        </r>
        <r>
          <rPr>
            <sz val="11"/>
            <color indexed="81"/>
            <rFont val="Tahoma"/>
            <family val="2"/>
          </rPr>
          <t xml:space="preserve"> 
The </t>
        </r>
        <r>
          <rPr>
            <b/>
            <sz val="11"/>
            <color indexed="81"/>
            <rFont val="Tahoma"/>
            <family val="2"/>
          </rPr>
          <t>exception is the Modeling Scenario</t>
        </r>
        <r>
          <rPr>
            <sz val="11"/>
            <color indexed="81"/>
            <rFont val="Tahoma"/>
            <family val="2"/>
          </rPr>
          <t xml:space="preserve"> (section to the right) where you can </t>
        </r>
        <r>
          <rPr>
            <b/>
            <sz val="11"/>
            <color indexed="81"/>
            <rFont val="Tahoma"/>
            <family val="2"/>
          </rPr>
          <t xml:space="preserve">enter a value </t>
        </r>
        <r>
          <rPr>
            <sz val="11"/>
            <color indexed="81"/>
            <rFont val="Tahoma"/>
            <family val="2"/>
          </rPr>
          <t>of your choice (between 0 and 100) for the percent reduction of exposure following interventions.</t>
        </r>
      </text>
    </comment>
    <comment ref="AA3" authorId="0" shapeId="0" xr:uid="{00000000-0006-0000-0400-000002000000}">
      <text>
        <r>
          <rPr>
            <sz val="11"/>
            <color indexed="81"/>
            <rFont val="Tahoma"/>
            <family val="2"/>
          </rPr>
          <t xml:space="preserve">This modeling function gives you a simple way to </t>
        </r>
        <r>
          <rPr>
            <b/>
            <sz val="11"/>
            <color indexed="81"/>
            <rFont val="Tahoma"/>
            <family val="2"/>
          </rPr>
          <t>estimate what would change (how many cases might be prevented) if you implement successful interventions</t>
        </r>
        <r>
          <rPr>
            <sz val="11"/>
            <color indexed="81"/>
            <rFont val="Tahoma"/>
            <family val="2"/>
          </rPr>
          <t xml:space="preserve"> that reduce by a given percent the exposure frequency in your population.
</t>
        </r>
        <r>
          <rPr>
            <b/>
            <sz val="11"/>
            <color indexed="81"/>
            <rFont val="Tahoma"/>
            <family val="2"/>
          </rPr>
          <t>Simply enter the percent reduction of your intervention</t>
        </r>
        <r>
          <rPr>
            <sz val="11"/>
            <color indexed="81"/>
            <rFont val="Tahoma"/>
            <family val="2"/>
          </rPr>
          <t xml:space="preserve"> (up to 100 percent) and the program automatically recalculates the new exposure frequency (</t>
        </r>
        <r>
          <rPr>
            <b/>
            <sz val="11"/>
            <color indexed="81"/>
            <rFont val="Tahoma"/>
            <family val="2"/>
          </rPr>
          <t>cell to the right</t>
        </r>
        <r>
          <rPr>
            <sz val="11"/>
            <color indexed="81"/>
            <rFont val="Tahoma"/>
            <family val="2"/>
          </rPr>
          <t>) and the number of cases prevented for each health outcome (</t>
        </r>
        <r>
          <rPr>
            <b/>
            <sz val="11"/>
            <color indexed="81"/>
            <rFont val="Tahoma"/>
            <family val="2"/>
          </rPr>
          <t>column below</t>
        </r>
        <r>
          <rPr>
            <sz val="11"/>
            <color indexed="81"/>
            <rFont val="Tahoma"/>
            <family val="2"/>
          </rPr>
          <t xml:space="preserve">). </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Lorenzo Botto</author>
  </authors>
  <commentList>
    <comment ref="AA3" authorId="0" shapeId="0" xr:uid="{00000000-0006-0000-0500-000001000000}">
      <text>
        <r>
          <rPr>
            <sz val="11"/>
            <color indexed="81"/>
            <rFont val="Tahoma"/>
            <family val="2"/>
          </rPr>
          <t xml:space="preserve">This modeling function gives you a simple way to </t>
        </r>
        <r>
          <rPr>
            <b/>
            <sz val="11"/>
            <color indexed="81"/>
            <rFont val="Tahoma"/>
            <family val="2"/>
          </rPr>
          <t>estimate what would change (how many cases might be prevented) if you implement successful interventions</t>
        </r>
        <r>
          <rPr>
            <sz val="11"/>
            <color indexed="81"/>
            <rFont val="Tahoma"/>
            <family val="2"/>
          </rPr>
          <t xml:space="preserve"> that reduce by a given percent the exposure frequency in your population.
</t>
        </r>
        <r>
          <rPr>
            <b/>
            <sz val="11"/>
            <color indexed="81"/>
            <rFont val="Tahoma"/>
            <family val="2"/>
          </rPr>
          <t>Simply enter the percent reduction of your intervention</t>
        </r>
        <r>
          <rPr>
            <sz val="11"/>
            <color indexed="81"/>
            <rFont val="Tahoma"/>
            <family val="2"/>
          </rPr>
          <t xml:space="preserve"> (up to 100 percent) and the program automatically recalculates the new exposure frequency (</t>
        </r>
        <r>
          <rPr>
            <b/>
            <sz val="11"/>
            <color indexed="81"/>
            <rFont val="Tahoma"/>
            <family val="2"/>
          </rPr>
          <t>cell to the right</t>
        </r>
        <r>
          <rPr>
            <sz val="11"/>
            <color indexed="81"/>
            <rFont val="Tahoma"/>
            <family val="2"/>
          </rPr>
          <t>) and the number of cases prevented for each health outcome (</t>
        </r>
        <r>
          <rPr>
            <b/>
            <sz val="11"/>
            <color indexed="81"/>
            <rFont val="Tahoma"/>
            <family val="2"/>
          </rPr>
          <t>column below</t>
        </r>
        <r>
          <rPr>
            <sz val="11"/>
            <color indexed="81"/>
            <rFont val="Tahoma"/>
            <family val="2"/>
          </rPr>
          <t xml:space="preserve">). </t>
        </r>
        <r>
          <rPr>
            <sz val="9"/>
            <color indexed="81"/>
            <rFont val="Tahoma"/>
            <charset val="1"/>
          </rPr>
          <t xml:space="preserve">
</t>
        </r>
      </text>
    </comment>
  </commentList>
</comments>
</file>

<file path=xl/sharedStrings.xml><?xml version="1.0" encoding="utf-8"?>
<sst xmlns="http://schemas.openxmlformats.org/spreadsheetml/2006/main" count="1192" uniqueCount="365">
  <si>
    <t xml:space="preserve"> </t>
  </si>
  <si>
    <t>Risk factor prevalence %</t>
  </si>
  <si>
    <t>Smoking</t>
  </si>
  <si>
    <t>(</t>
  </si>
  <si>
    <t>-</t>
  </si>
  <si>
    <t>)</t>
  </si>
  <si>
    <t>Ectopic pregnancy</t>
  </si>
  <si>
    <t>Placenta previa</t>
  </si>
  <si>
    <t>Abruptio placenta</t>
  </si>
  <si>
    <t>Stillbirth</t>
  </si>
  <si>
    <t>Preterm birth</t>
  </si>
  <si>
    <t>Cardiovascular defect</t>
  </si>
  <si>
    <t>Limb reduction deficiency</t>
  </si>
  <si>
    <t>Clubfoot</t>
  </si>
  <si>
    <t>Craniosynostosis</t>
  </si>
  <si>
    <t>Eye defect</t>
  </si>
  <si>
    <t>Cleft lip, w/out palate</t>
  </si>
  <si>
    <t>Cleft palate</t>
  </si>
  <si>
    <t>Gastroschisis</t>
  </si>
  <si>
    <t>Obesity</t>
  </si>
  <si>
    <t>Non-Hodgkin lymphoma</t>
  </si>
  <si>
    <t xml:space="preserve">Sudden infant death </t>
  </si>
  <si>
    <t>Pre-eclampsia</t>
  </si>
  <si>
    <t xml:space="preserve">Spontaneous abortion </t>
  </si>
  <si>
    <t>Asthma</t>
  </si>
  <si>
    <t>References:</t>
  </si>
  <si>
    <t>Country or region</t>
  </si>
  <si>
    <t>Total births in time period</t>
  </si>
  <si>
    <t xml:space="preserve">Risk Factor </t>
  </si>
  <si>
    <t>Pre-gestational Diabetes</t>
  </si>
  <si>
    <t xml:space="preserve">Obesity </t>
  </si>
  <si>
    <t>Pregnancy Outcome</t>
  </si>
  <si>
    <t>All major congenital malformations</t>
  </si>
  <si>
    <t>No. attributable</t>
  </si>
  <si>
    <t>% of all cases</t>
  </si>
  <si>
    <t>Adjusted Prevalence (%)</t>
  </si>
  <si>
    <t>Then the estimated cases prevented would be:</t>
  </si>
  <si>
    <t>Cleft lip with or without palate</t>
  </si>
  <si>
    <t>Abruptio placentae</t>
  </si>
  <si>
    <t>Spina bifida</t>
  </si>
  <si>
    <t>Neural tube defects</t>
  </si>
  <si>
    <t>Overweight</t>
  </si>
  <si>
    <t>Spontaneus abortion</t>
  </si>
  <si>
    <t>Ectopic pregnancy: United States: Based on aggregated data from NHDS and NHAMCS, the estimated total number of ectopic pregnancies in 1992 was 108,800 (95% CI=83,600-134,000) (rate: 19.7 per 1000 reported pregnancies). Reported by: Pregnancy and Infant Health Br, and Statistics and Computer Resources Br, Div of Reproductive Health, National Center for Chronic Disease Prevention and Health Promotion; Ambulatory Care Statistics Br, Div of Health Care Statistics, and Office of Vital and Health Statistics Systems, National Center for Health Statistics, CDC. Centers for Disease Control and Prevention (CDC). Ectopic pregnancy—United States, 1990-1992. MMWR Morb Mortal Wkly Rep. 1995 Jan 27;44(3):46-8. PubMed PMID: 7823895.</t>
  </si>
  <si>
    <t>Placenta previa: 31 cohort studies in Faiz AS, Ananth CV. Etiology and risk factors for placenta previa: an overview and meta-analysis of observational studies. J Matern Fetal Neonatal Med. 2003 Mar;13(3):175-90. PubMed PMID: 12820840.</t>
  </si>
  <si>
    <t>Atrioventricular septal defects</t>
  </si>
  <si>
    <t xml:space="preserve">Hypoplastic left heart S. </t>
  </si>
  <si>
    <t>Coarctation of aorta</t>
  </si>
  <si>
    <t>d-transposition of the great arteries</t>
  </si>
  <si>
    <t>Tetralogy of Fallot</t>
  </si>
  <si>
    <t>All major congenital anomalies</t>
  </si>
  <si>
    <t>Weezing</t>
  </si>
  <si>
    <t>Outcome</t>
  </si>
  <si>
    <t>Anorectal atresia</t>
  </si>
  <si>
    <t>Cryptorchidism</t>
  </si>
  <si>
    <t>Acute lymphoblastic leukemia</t>
  </si>
  <si>
    <t>Gestational diabetes</t>
  </si>
  <si>
    <t>Infertility</t>
  </si>
  <si>
    <t xml:space="preserve">Cryptorchidism </t>
  </si>
  <si>
    <t>Atrial septal defects</t>
  </si>
  <si>
    <t>Patent ductus arteriosus</t>
  </si>
  <si>
    <t>Cardiovascular defect, all</t>
  </si>
  <si>
    <t>Prevalence of the outcome, to be used if not good data are available in your country / region</t>
  </si>
  <si>
    <t>Female infertility: 10%, the minimum estimate reported in major review</t>
  </si>
  <si>
    <t>Atrioventricular defect</t>
  </si>
  <si>
    <t xml:space="preserve">Cryptorchidism  </t>
  </si>
  <si>
    <r>
      <rPr>
        <b/>
        <i/>
        <sz val="14"/>
        <color rgb="FF002060"/>
        <rFont val="Calibri"/>
        <family val="2"/>
        <scheme val="minor"/>
      </rPr>
      <t xml:space="preserve"> Infertility:</t>
    </r>
    <r>
      <rPr>
        <i/>
        <sz val="10"/>
        <color rgb="FF002060"/>
        <rFont val="Calibri"/>
        <family val="2"/>
        <scheme val="minor"/>
      </rPr>
      <t xml:space="preserve"> Augood C, Duckitt K, Templeton AA. Smoking and female infertility: a systematic review and meta-analysis. Hum Reprod. 1998 Jun;13(6):1532-9. PubMed PMID: 9688387.</t>
    </r>
  </si>
  <si>
    <r>
      <rPr>
        <b/>
        <i/>
        <sz val="14"/>
        <color rgb="FF002060"/>
        <rFont val="Calibri"/>
        <family val="2"/>
        <scheme val="minor"/>
      </rPr>
      <t>Ectopic pregnancy:</t>
    </r>
    <r>
      <rPr>
        <i/>
        <sz val="14"/>
        <color rgb="FF002060"/>
        <rFont val="Calibri"/>
        <family val="2"/>
        <scheme val="minor"/>
      </rPr>
      <t xml:space="preserve">  </t>
    </r>
    <r>
      <rPr>
        <i/>
        <sz val="10"/>
        <color rgb="FF002060"/>
        <rFont val="Calibri"/>
        <family val="2"/>
        <scheme val="minor"/>
      </rPr>
      <t>Castles A, Adams EK, Melvin CL, Kelsch C, Boulton ML. Effects of smoking during pregnancy. Five meta-analyses. Am J Prev Med. 1999 Apr;16(3):208-15. PubMed PMID: 10198660.</t>
    </r>
  </si>
  <si>
    <r>
      <rPr>
        <b/>
        <i/>
        <sz val="14"/>
        <color rgb="FF002060"/>
        <rFont val="Calibri"/>
        <family val="2"/>
        <scheme val="minor"/>
      </rPr>
      <t>Placenta previa:</t>
    </r>
    <r>
      <rPr>
        <i/>
        <sz val="10"/>
        <color rgb="FF002060"/>
        <rFont val="Calibri"/>
        <family val="2"/>
        <scheme val="minor"/>
      </rPr>
      <t>Faiz AS, Ananth CV. Etiology and risk factors for placenta previa: an overview and meta-analysis of observational studies. J Matern Fetal Neonatal Med. 2003 Mar;13(3):175-90. PubMed PMID: 12820840.</t>
    </r>
  </si>
  <si>
    <r>
      <rPr>
        <b/>
        <i/>
        <sz val="14"/>
        <color rgb="FF002060"/>
        <rFont val="Calibri"/>
        <family val="2"/>
        <scheme val="minor"/>
      </rPr>
      <t>Abruptio placentae:</t>
    </r>
    <r>
      <rPr>
        <i/>
        <sz val="14"/>
        <color rgb="FF002060"/>
        <rFont val="Calibri"/>
        <family val="2"/>
        <scheme val="minor"/>
      </rPr>
      <t xml:space="preserve">  </t>
    </r>
    <r>
      <rPr>
        <i/>
        <sz val="10"/>
        <color rgb="FF002060"/>
        <rFont val="Calibri"/>
        <family val="2"/>
        <scheme val="minor"/>
      </rPr>
      <t xml:space="preserve"> Ananth CV, Smulian JC, Vintzileos AM. Incidence of placental abruption in relation to cigarette smoking and hypertensive disorders during pregnancy: a meta-analysis of observational studies. Obstet Gynecol. 1999 Apr;93(4):622-8. PubMed PMID: 10214847.</t>
    </r>
  </si>
  <si>
    <r>
      <rPr>
        <b/>
        <i/>
        <sz val="14"/>
        <color rgb="FF002060"/>
        <rFont val="Calibri"/>
        <family val="2"/>
        <scheme val="minor"/>
      </rPr>
      <t xml:space="preserve">Spontaneous abortion: </t>
    </r>
    <r>
      <rPr>
        <i/>
        <sz val="10"/>
        <color rgb="FF002060"/>
        <rFont val="Calibri"/>
        <family val="2"/>
        <scheme val="minor"/>
      </rPr>
      <t>Pineles BL, Park E, Samet JM. Systematic review and meta-analysis of miscarriage and maternal exposure to tobacco smoke during pregnancy. Am J Epidemiol. 2014 Apr 1;179(7):807-23. doi: 10.1093/aje/kwt334. Epub 2014 Feb 10. Review. PubMed PMID: 24518810; PubMed Central PMCID: PMC3969532.</t>
    </r>
  </si>
  <si>
    <r>
      <rPr>
        <b/>
        <i/>
        <sz val="14"/>
        <color rgb="FF002060"/>
        <rFont val="Calibri"/>
        <family val="2"/>
        <scheme val="minor"/>
      </rPr>
      <t xml:space="preserve">Stillbirth: </t>
    </r>
    <r>
      <rPr>
        <i/>
        <sz val="10"/>
        <color rgb="FF002060"/>
        <rFont val="Calibri"/>
        <family val="2"/>
        <scheme val="minor"/>
      </rPr>
      <t>Marufu TC, Ahankari A, Coleman T, Lewis S. Maternal smoking and the risk of still birth: systematic review and meta-analysis. BMC Public Health. 2015 Mar 13;15:239. doi: 10.1186/s12889-015-1552-5. PubMed PMID: 25885887; PubMed Central  PMCID: PMC4372174.</t>
    </r>
  </si>
  <si>
    <r>
      <rPr>
        <b/>
        <i/>
        <sz val="14"/>
        <color rgb="FF002060"/>
        <rFont val="Calibri"/>
        <family val="2"/>
        <scheme val="minor"/>
      </rPr>
      <t>Preterm birth:</t>
    </r>
    <r>
      <rPr>
        <i/>
        <sz val="14"/>
        <color rgb="FF002060"/>
        <rFont val="Calibri"/>
        <family val="2"/>
        <scheme val="minor"/>
      </rPr>
      <t xml:space="preserve"> </t>
    </r>
    <r>
      <rPr>
        <i/>
        <sz val="10"/>
        <color rgb="FF002060"/>
        <rFont val="Calibri"/>
        <family val="2"/>
        <scheme val="minor"/>
      </rPr>
      <t xml:space="preserve">  Shah NR, Bracken MB. A systematic review and meta-analysis of prospective studies on the association between maternal cigarette smoking and preterm delivery. Am J Obstet Gynecol. 2000 Feb;182(2):465-72. PubMed PMID: 10694353; PubMed Central PMCID: PMC2706697. Data used are those for any smoking, data are also given for light to moderate smoking( &lt;20 sigarettes)  RR= 1.22 (1.13-1.32) and  for heavy smoking RR=1.31 (1.20-1.42)</t>
    </r>
  </si>
  <si>
    <r>
      <rPr>
        <b/>
        <i/>
        <sz val="14"/>
        <color rgb="FF002060"/>
        <rFont val="Calibri"/>
        <family val="2"/>
        <scheme val="minor"/>
      </rPr>
      <t>Congenital malformations</t>
    </r>
    <r>
      <rPr>
        <i/>
        <sz val="14"/>
        <color rgb="FF002060"/>
        <rFont val="Calibri"/>
        <family val="2"/>
        <scheme val="minor"/>
      </rPr>
      <t xml:space="preserve">, except CL(P) and CP, heart defects and cryptorchidism: </t>
    </r>
    <r>
      <rPr>
        <i/>
        <sz val="10"/>
        <color rgb="FF002060"/>
        <rFont val="Calibri"/>
        <family val="2"/>
        <scheme val="minor"/>
      </rPr>
      <t>Hackshaw A, Rodeck C, Boniface S. Maternal smoking in pregnancy and birth defects: a systematic review based on 173 687 malformed cases and 11.7 million controls. Hum Reprod Update. 2011 Sep-Oct;17(5):589-604. doi: 10.1093/humupd/dmr022. Epub 2011 Jul 11. Review. PubMed PMID: 21747128; PubMed Central PMCID: PMC3156888.</t>
    </r>
  </si>
  <si>
    <r>
      <rPr>
        <b/>
        <i/>
        <sz val="14"/>
        <color rgb="FF002060"/>
        <rFont val="Calibri"/>
        <family val="2"/>
        <scheme val="minor"/>
      </rPr>
      <t>Heart Defects:</t>
    </r>
    <r>
      <rPr>
        <i/>
        <sz val="14"/>
        <color rgb="FF002060"/>
        <rFont val="Calibri"/>
        <family val="2"/>
        <scheme val="minor"/>
      </rPr>
      <t xml:space="preserve">   </t>
    </r>
    <r>
      <rPr>
        <i/>
        <sz val="10"/>
        <color rgb="FF002060"/>
        <rFont val="Calibri"/>
        <family val="2"/>
        <scheme val="minor"/>
      </rPr>
      <t>Lee LJ, Lupo PJ. Maternal smoking during pregnancy and the risk of congenital  heart defects in offspring: a systematic review and metaanalysis. Pediatr Cardiol. 2013 Feb;34(2):398-407. doi: 10.1007/s00246-012-0470-x. Epub 2012 Aug 12. Review. PubMed PMID: 22886364.</t>
    </r>
  </si>
  <si>
    <r>
      <rPr>
        <b/>
        <i/>
        <sz val="14"/>
        <color rgb="FF002060"/>
        <rFont val="Calibri"/>
        <family val="2"/>
        <scheme val="minor"/>
      </rPr>
      <t>Cleft palate:</t>
    </r>
    <r>
      <rPr>
        <b/>
        <i/>
        <sz val="10"/>
        <color rgb="FF002060"/>
        <rFont val="Calibri"/>
        <family val="2"/>
        <scheme val="minor"/>
      </rPr>
      <t>Little J, Cardy A, Munger RG. Tobacco smoking and oral clefts: a meta-analysis. Bull World Health Organ. 2004 Mar;82(3):213-8. Epub 2004 Apr 16. PubMed PMID: 15112010; PubMed Central PMCID: PMC2585921.</t>
    </r>
  </si>
  <si>
    <r>
      <rPr>
        <b/>
        <i/>
        <sz val="14"/>
        <color rgb="FF002060"/>
        <rFont val="Calibri"/>
        <family val="2"/>
        <scheme val="minor"/>
      </rPr>
      <t>Cleft lip  w/out cleft palate:</t>
    </r>
    <r>
      <rPr>
        <b/>
        <i/>
        <sz val="10"/>
        <color rgb="FF002060"/>
        <rFont val="Calibri"/>
        <family val="2"/>
        <scheme val="minor"/>
      </rPr>
      <t xml:space="preserve"> </t>
    </r>
    <r>
      <rPr>
        <i/>
        <sz val="10"/>
        <color rgb="FF002060"/>
        <rFont val="Calibri"/>
        <family val="2"/>
        <scheme val="minor"/>
      </rPr>
      <t>Little J, Cardy A, Munger RG. Tobacco smoking and oral clefts: a meta-analysis. Bull World Health Organ. 2004 Mar;82(3):213-8. Epub 2004 Apr 16. PubMed PMID: 15112010; PubMed Central PMCID: PMC2585921.</t>
    </r>
  </si>
  <si>
    <r>
      <rPr>
        <b/>
        <i/>
        <sz val="14"/>
        <color rgb="FF002060"/>
        <rFont val="Calibri"/>
        <family val="2"/>
        <scheme val="minor"/>
      </rPr>
      <t>Cryptorchidism:</t>
    </r>
    <r>
      <rPr>
        <i/>
        <sz val="14"/>
        <color rgb="FF002060"/>
        <rFont val="Calibri"/>
        <family val="2"/>
        <scheme val="minor"/>
      </rPr>
      <t xml:space="preserve"> </t>
    </r>
    <r>
      <rPr>
        <i/>
        <sz val="10"/>
        <color rgb="FF002060"/>
        <rFont val="Calibri"/>
        <family val="2"/>
        <scheme val="minor"/>
      </rPr>
      <t xml:space="preserve">Zhang L, Wang XH, Zheng XM, Liu TZ, Zhang WB, Zheng H, Chen MF. Maternal gestational smoking, diabetes, alcohol drinking, pre-pregnancy obesity and the risk of cryptorchidism: a systematic review and meta-analysis of observational studies. PLoS One. 2015 Mar 23;10(3):e0119006. doi: 10.1371/journal.pone.0119006. eCollection 2015. PubMed PMID: 25798927; PubMed Central PMCID: PMC4370654.
</t>
    </r>
  </si>
  <si>
    <r>
      <rPr>
        <b/>
        <i/>
        <sz val="14"/>
        <color rgb="FF002060"/>
        <rFont val="Calibri"/>
        <family val="2"/>
        <scheme val="minor"/>
      </rPr>
      <t>Sudden infant death:</t>
    </r>
    <r>
      <rPr>
        <i/>
        <sz val="14"/>
        <color rgb="FF002060"/>
        <rFont val="Calibri"/>
        <family val="2"/>
        <scheme val="minor"/>
      </rPr>
      <t xml:space="preserve"> </t>
    </r>
    <r>
      <rPr>
        <i/>
        <sz val="10"/>
        <color rgb="FF002060"/>
        <rFont val="Calibri"/>
        <family val="2"/>
        <scheme val="minor"/>
      </rPr>
      <t>Mitchell EA, Milerad J. Smoking and the sudden infant death syndrome. Rev Environ Health. 2006 Apr-Jun;21(2):81-103. Review. PubMed PMID: 16898673.</t>
    </r>
  </si>
  <si>
    <r>
      <rPr>
        <b/>
        <i/>
        <sz val="14"/>
        <color rgb="FF002060"/>
        <rFont val="Calibri"/>
        <family val="2"/>
        <scheme val="minor"/>
      </rPr>
      <t xml:space="preserve">Weezing: </t>
    </r>
    <r>
      <rPr>
        <b/>
        <i/>
        <sz val="12"/>
        <color rgb="FF002060"/>
        <rFont val="Calibri"/>
        <family val="2"/>
        <scheme val="minor"/>
      </rPr>
      <t xml:space="preserve"> </t>
    </r>
    <r>
      <rPr>
        <i/>
        <sz val="12"/>
        <color rgb="FF002060"/>
        <rFont val="Calibri"/>
        <family val="2"/>
        <scheme val="minor"/>
      </rPr>
      <t xml:space="preserve"> </t>
    </r>
    <r>
      <rPr>
        <i/>
        <sz val="10"/>
        <color rgb="FF002060"/>
        <rFont val="Calibri"/>
        <family val="2"/>
        <scheme val="minor"/>
      </rPr>
      <t xml:space="preserve">Silvestri M, Franchi S, Pistorio A, Petecchia L, Rusconi F. Smoke exposure, wheezing, and asthma development: a systematic review and meta-analysis in unselected birth cohorts. Pediatr Pulmonol. 2015 Apr;50(4):353-62. doi: 10.1002/ppul.23037. Epub 2014 Mar 20. PubMed PMID: 24648197. </t>
    </r>
  </si>
  <si>
    <r>
      <rPr>
        <b/>
        <i/>
        <sz val="14"/>
        <color rgb="FF002060"/>
        <rFont val="Calibri"/>
        <family val="2"/>
        <scheme val="minor"/>
      </rPr>
      <t>Asthma:</t>
    </r>
    <r>
      <rPr>
        <b/>
        <i/>
        <sz val="12"/>
        <color rgb="FF002060"/>
        <rFont val="Calibri"/>
        <family val="2"/>
        <scheme val="minor"/>
      </rPr>
      <t xml:space="preserve"> </t>
    </r>
    <r>
      <rPr>
        <i/>
        <sz val="10"/>
        <color rgb="FF002060"/>
        <rFont val="Calibri"/>
        <family val="2"/>
        <scheme val="minor"/>
      </rPr>
      <t xml:space="preserve">Silvestri M, Franchi S, Pistorio A, Petecchia L, Rusconi F. Smoke exposure, wheezing, and asthma development: a systematic review and meta-analysis in unselected birth cohorts. Pediatr Pulmonol. 2015 Apr;50(4):353-62. doi: 10.1002/ppul.23037. Epub 2014 Mar 20. PubMed PMID: 24648197. </t>
    </r>
  </si>
  <si>
    <r>
      <rPr>
        <b/>
        <i/>
        <sz val="14"/>
        <color rgb="FF002060"/>
        <rFont val="Calibri"/>
        <family val="2"/>
        <scheme val="minor"/>
      </rPr>
      <t xml:space="preserve">Obesity: </t>
    </r>
    <r>
      <rPr>
        <i/>
        <sz val="10"/>
        <color rgb="FF002060"/>
        <rFont val="Calibri"/>
        <family val="2"/>
        <scheme val="minor"/>
      </rPr>
      <t>Riedel C, Schönberger K, Yang S, Koshy G, Chen YC, Gopinath B, Ziebarth S, von Kries R. Parental smoking and childhood obesity: higher effect estimates for maternal smoking in pregnancy compared with paternal smoking--a meta-analysis. Int J Epidemiol. 2014 Oct;43(5):1593-606. doi: 10.1093/ije/dyu150. Epub 2014 Jul 29. PubMed PMID: 25080528.</t>
    </r>
  </si>
  <si>
    <r>
      <rPr>
        <b/>
        <i/>
        <sz val="14"/>
        <color rgb="FF002060"/>
        <rFont val="Calibri"/>
        <family val="2"/>
        <scheme val="minor"/>
      </rPr>
      <t>Acute lymphoblastic leukemia</t>
    </r>
    <r>
      <rPr>
        <i/>
        <sz val="14"/>
        <color rgb="FF002060"/>
        <rFont val="Calibri"/>
        <family val="2"/>
        <scheme val="minor"/>
      </rPr>
      <t>:</t>
    </r>
    <r>
      <rPr>
        <i/>
        <sz val="10"/>
        <color rgb="FF002060"/>
        <rFont val="Calibri"/>
        <family val="2"/>
        <scheme val="minor"/>
      </rPr>
      <t xml:space="preserve"> Yan K, Xu X, Liu X, Wang X, Hua S, Wang C, Liu X. The associations between maternal factors during pregnancy and the risk of childhood acute lymphoblastic leukemia: A meta-analysis. Pediatr Blood Cancer. 2015 Jul;62(7):1162-70. doi: 10.1002/pbc.25443. Epub 2015 Mar 1. PubMed PMID: 25728190.</t>
    </r>
    <r>
      <rPr>
        <i/>
        <sz val="14"/>
        <color rgb="FF002060"/>
        <rFont val="Calibri"/>
        <family val="2"/>
        <scheme val="minor"/>
      </rPr>
      <t xml:space="preserve">
</t>
    </r>
  </si>
  <si>
    <r>
      <rPr>
        <b/>
        <i/>
        <sz val="14"/>
        <color rgb="FF002060"/>
        <rFont val="Calibri"/>
        <family val="2"/>
        <scheme val="minor"/>
      </rPr>
      <t xml:space="preserve">Non-Hodgkin lymphoma: </t>
    </r>
    <r>
      <rPr>
        <i/>
        <sz val="10"/>
        <color rgb="FF002060"/>
        <rFont val="Calibri"/>
        <family val="2"/>
        <scheme val="minor"/>
      </rPr>
      <t>Antonopoulos CN, Sergentanis TN, Papadopoulou C, Andrie E, Dessypris N, Panagopoulou P, Polychronopoulou S, Pourtsidis A, Athanasiadou-Piperopoulou F, Kalmanti M, Sidi V, Moschovi M, Petridou ET. Maternal smoking during pregnancy and childhood lymphoma: a meta-analysis. Int J Cancer. 2011 Dec 1;129(11):2694-703. doi: 10.1002/ijc.25929. Epub 2011 Mar 25. PubMed PMID: 21225624.</t>
    </r>
  </si>
  <si>
    <t>Small for gestational age</t>
  </si>
  <si>
    <t>Ventricular septal defects</t>
  </si>
  <si>
    <t>Aortic valve stenosis</t>
  </si>
  <si>
    <t>Outflow tract defects</t>
  </si>
  <si>
    <t>Conotruncal defects</t>
  </si>
  <si>
    <t>Anencephaly</t>
  </si>
  <si>
    <t>Eye defects</t>
  </si>
  <si>
    <t>Hydrocephaly</t>
  </si>
  <si>
    <t>Cleft lip or palate: Blanco R, Colombo A, Suazo J. Maternal obesity is a risk factor for orofacial clefts: a meta-analysis. Br J Oral Maxillofac Surg. 2015 Jun 11. pii: S0266-4356(15)00199-0. doi: 10.1016/j.bjoms.2015.05.017. [Epub ahead of print] PubMed PMID: 26073906.</t>
  </si>
  <si>
    <t>Cardiovascular defect, all: Cai GJ, Sun XX, Zhang L, Hong Q. Association between maternal body mass index and congenital heart defects in offspring: a systematic review. Am J Obstet Gynecol. 2014 Aug;211(2):91-117. doi: 10.1016/j.ajog.2014.03.028. Epub 2014 Mar 14. Review. PubMed PMID: 24631708.</t>
  </si>
  <si>
    <t xml:space="preserve">Hydrocephaly </t>
  </si>
  <si>
    <t>Hydrocephaly: Stothard KJ, Tennant PW, Bell R, Rankin J. Maternal overweight and obesity and the risk of congenital anomalies: a systematic review and meta-analysis. JAMA. 2009 Feb 11;301(6):636-50. doi: 10.1001/jama.2009.113. Review. PubMed PMID: 19211471.</t>
  </si>
  <si>
    <t>Neural tube defects:   Stothard KJ, Tennant PW, Bell R, Rankin J. Maternal overweight and obesity and the risk of congenital anomalies: a systematic review and meta-analysis. JAMA. 2009 Feb 11;301(6):636-50. doi: 10.1001/jama.2009.113. Review. PubMed PMID: 19211471.</t>
  </si>
  <si>
    <t>Perinatal death</t>
  </si>
  <si>
    <t>Infant death</t>
  </si>
  <si>
    <t>Stillbirth: Flenady V, Koopmans L, Middleton P, Frøen JF, Smith GC, Gibbons K, Coory M, Gordon A, Ellwood D, McIntyre HD, Fretts R, Ezzati M. Major risk factors for stillbirth in high-income countries: a systematic review and meta-analysis. Lancet. 2011 Apr  6;377(9774):1331-40. doi: 10.1016/S0140-6736(10)62233-7. Review. PubMed PMID: 21496916.</t>
  </si>
  <si>
    <t>Infant death (0-1y)</t>
  </si>
  <si>
    <t>Large for gestational age</t>
  </si>
  <si>
    <t xml:space="preserve">Overweight / obesity: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
</t>
  </si>
  <si>
    <t>BMI&gt;30</t>
  </si>
  <si>
    <t>Asthma/Wheezing</t>
  </si>
  <si>
    <t>Overweight/obesity</t>
  </si>
  <si>
    <t>Wheezing</t>
  </si>
  <si>
    <t>Limb deficiency</t>
  </si>
  <si>
    <t xml:space="preserve">Total births in time period  </t>
  </si>
  <si>
    <t xml:space="preserve">Country or region  </t>
  </si>
  <si>
    <t>Depression during pregnancy</t>
  </si>
  <si>
    <t>Depression post-partum</t>
  </si>
  <si>
    <t>Maternal depression during pregnancy</t>
  </si>
  <si>
    <t>Maternal depression post-partum</t>
  </si>
  <si>
    <t xml:space="preserve">  </t>
  </si>
  <si>
    <t>Small for gestational age: according to common definition: 10%</t>
  </si>
  <si>
    <t>Large for gestational age: according to common definition: 10%</t>
  </si>
  <si>
    <r>
      <t xml:space="preserve">Preterm birth: </t>
    </r>
    <r>
      <rPr>
        <i/>
        <sz val="10"/>
        <color rgb="FF002060"/>
        <rFont val="Calibri"/>
        <family val="2"/>
        <scheme val="minor"/>
      </rPr>
      <t xml:space="preserve">Wahabi HA, Alzeidan RA, Bawazeer GA, Alansari LA, Esmaeil SA. Preconception care for diabetic women for improving maternal and fetal outcomes: a systematic review and meta-analysis. BMC Pregnancy Childbirth. 2010 Oct 14;10:63. doi: 10.1186/1471-2393-10-63. Review. PubMed PMID: 20946676; PubMed Central PMCID: PMC2972233.
</t>
    </r>
    <r>
      <rPr>
        <i/>
        <sz val="14"/>
        <color rgb="FF002060"/>
        <rFont val="Calibri"/>
        <family val="2"/>
        <scheme val="minor"/>
      </rPr>
      <t xml:space="preserve">
</t>
    </r>
  </si>
  <si>
    <r>
      <t xml:space="preserve">Heart defects: </t>
    </r>
    <r>
      <rPr>
        <i/>
        <sz val="10"/>
        <color rgb="FF002060"/>
        <rFont val="Calibri"/>
        <family val="2"/>
        <scheme val="minor"/>
      </rPr>
      <t xml:space="preserve">Simeone RM, Devine OJ, Marcinkevage JA, Gilboa SM, Razzaghi H, Bardenheier BH, Sharma AJ, Honein MA. Diabetes and congenital heart defects: a systematic review, meta-analysis, and modeling project. Am J Prev Med. 2015 Feb;48(2):195-204. doi: 10.1016/j.amepre.2014.09.002. Epub 2014 Oct 14. PubMed PMID: 25326416; PubMedCentral PMCID: PMC4455032.
</t>
    </r>
  </si>
  <si>
    <r>
      <t xml:space="preserve">Perinatal death: </t>
    </r>
    <r>
      <rPr>
        <i/>
        <sz val="10"/>
        <color rgb="FF002060"/>
        <rFont val="Calibri"/>
        <family val="2"/>
        <scheme val="minor"/>
      </rPr>
      <t xml:space="preserve">Wahabi HA, Alzeidan RA, Esmaeil SA. Pre-pregnancy care for women with pre-gestational diabetes mellitus: a systematic review and meta-analysis. BMC Public Health. 2012 Sep 17;12:792. doi: 10.1186/1471-2458-12-792. Review. PubMed 
PMID: 22978747; PubMed Central PMCID: PMC3575330.  (updated of BMC Pregnancy and Childbirth 2010, 10:63). Note: OR were derived from estimated effects of preconception care (possibly a better estimate for the purposes of PAF calculation)
</t>
    </r>
  </si>
  <si>
    <r>
      <t xml:space="preserve">Pre-eclampsia: </t>
    </r>
    <r>
      <rPr>
        <i/>
        <sz val="10"/>
        <color rgb="FF002060"/>
        <rFont val="Calibri"/>
        <family val="2"/>
        <scheme val="minor"/>
      </rPr>
      <t>Duckitt K, Harrington D. Risk factors for pre-eclampsia at antenatal booking: systematic review of controlled studies. BMJ. 2005 Mar 12;330(7491):565. Epub 2005 Mar 2. Review. PubMed PMID: 15743856; PubMed Central PMCID: PMC554027.</t>
    </r>
  </si>
  <si>
    <r>
      <t xml:space="preserve">All major congenital malformations: </t>
    </r>
    <r>
      <rPr>
        <i/>
        <sz val="10"/>
        <color rgb="FF002060"/>
        <rFont val="Calibri"/>
        <family val="2"/>
        <scheme val="minor"/>
      </rPr>
      <t>Wahabi HA, Alzeidan RA, Esmaeil SA. Pre-pregnancy care for women with pre-gestational diabetes mellitus: a systematic review and meta-analysis. BMC Public Health. 2012 Sep 17;12:792. doi: 10.1186/1471-2458-12-792. Review. PubMed PMID: 22978747; PubMed Central PMCID: PMC3575330.  (updated of BMC Pregnancy and Childbirth 2010, 10:63). Note: OR were derived from estimated effects of preconception care (possibly a better estimate for the purposes of PAF calculation)</t>
    </r>
  </si>
  <si>
    <t>Spontaneus abortion Boots C, Stephenson MD. Does obesity increase the risk of miscarriage in spontaneous conception: a systematic review. Semin Reprod Med. 2011 Nov;29(6):507-13. doi: 10.1055/s-0031-1293204. Epub 2011 Dec 8. Review. PubMed PMID: 22161463.</t>
  </si>
  <si>
    <t>Infant death: Meehan S, Beck CR, Mair-Jenkins J, Leonardi-Bee J, Puleston R. Maternal obesity and infant mortality: a meta-analysis. Pediatrics. 2014 May;133(5):863-71. doi: 10.1542/peds.2013-1480. Epub 2014 Apr 7. PubMed PMID: 24709933.</t>
  </si>
  <si>
    <t xml:space="preserve">Macrosomia &gt; 4,000 g </t>
  </si>
  <si>
    <t>Macrosomia &gt; 4,500 g</t>
  </si>
  <si>
    <t xml:space="preserve">Asthma: Forno E, Young OM, Kumar R, Simhan H, Celedón JC. Maternal obesity in pregnancy, gestational weight gain, and risk of childhood asthma. Pediatrics. 2014 Aug;134(2):e535-46. doi: 10.1542/peds.2014-0439. Epub 2014 Jul 21. PubMed PMID: 25049351; PubMed Central PMCID: PMC4187236.
</t>
  </si>
  <si>
    <t>Anorectal atresia: Zwink N, Jenetzky E, Brenner H. Parental risk factors and anorectal malformations: systematic review and meta-analysis. Orphanet J Rare Dis. 2011 May 17;6:25. doi: 10.1186/1750-1172-6-25. Review. PubMed PMID: 21586115; PubMed Central PMCID: PMC3121580.</t>
  </si>
  <si>
    <t>Macrosomia &gt; 4,000 g</t>
  </si>
  <si>
    <t>Overweight / obesity: data from controls used in the Yu meta-analysis: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t>
  </si>
  <si>
    <t>Macrosomia (&gt; 4,500 g): data from controls used in the Yu meta-analysis: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t>
  </si>
  <si>
    <t>Macrosomia (&gt; 4,000 g): data from controls used in the Yu meta-analysis: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t>
  </si>
  <si>
    <t xml:space="preserve">Abruptio placenta: 6 cohort studies reported by Ananth CV, Smulian JC, Vintzileos AM. Incidence of placental abruption in relation to cigarette smoking and hypertensive disorders during pregnancy: a meta-analysis of observational studies. Obstet Gynecol. 1999 Apr;93(4):622-8. PubMed PMID: 10214847. </t>
  </si>
  <si>
    <t>Gestational diabetes :  Schneider S, Bock C, Wetzel M, Maul H, Loerbroks A. The prevalence of gestational diabetes in advanced economies. J Perinat Med. 2012 Sep;40(5):511-20. Review. PubMed PMID: 23120759.</t>
  </si>
  <si>
    <t>Pre-eclampsia: Ananth CV, Keyes KM, Wapner RJ. Pre-eclampsia rates in the United States, 1980-2010: age-period-cohort analysis. BMJ. 2013 Nov 7;347:f6564. doi: 10.1136/bmj.f6564. PubMed PMID: 24201165; PubMed Central PMCID: PMC3898425.</t>
  </si>
  <si>
    <t xml:space="preserve">Depression during pregnancy:  Molyneaux E, Poston L, Ashurst-Williams S, Howard LM. Pre-pregnancy obesity and mental disorders during pregnancy and postpartum: A systematic review and meta-analysis. Pregnancy Hypertens. 2014 Jul;4(3):236. doi: 10.1016/j.preghy.2014.03.022. Epub 2014 Jul 9. PubMed PMID: 26104625.
</t>
  </si>
  <si>
    <t>Depression post-partum:  Molyneaux E, Poston L, Ashurst-Williams S, Howard LM. Pre-pregnancy obesity and mental disorders during pregnancy and postpartum: A systematic review and meta-analysis. Pregnancy Hypertens. 2014 Jul;4(3):236. doi: 10.1016/j.preghy.2014.03.022. Epub 2014 Jul 9. PubMed PMID: 26104625.</t>
  </si>
  <si>
    <t>Spontaneous abortion:  Review of 17 follow up studies (80 369 pregnancies) Boivin JF. Risk of spontaneous abortion in women occupationally exposed to anaesthetic gases: a meta-analysis. Occup Environ Med. 1997 Aug;54(8):541-8. PubMed PMID: 9326157; PubMed Central PMCID: PMC1128978.</t>
  </si>
  <si>
    <t xml:space="preserve">All major congenital malformations: commonly estimated birth prevalence based on multiple data sources </t>
  </si>
  <si>
    <t xml:space="preserve">Selected major congenital malformations, excluding those specified below: European Data, Boyd PA, Haeusler M, Barisic I, Loane M, Garne E, Dolk H. Paper 1: The EUROCAT network--organization and processes. Birth Defects Res A Clin Mol Teratol. 2011 Mar;91 Suppl 1:S2-15. doi: 10.1002/bdra.20780. Epub 2011 Mar 7. Review. PubMed PMID: 21384531. </t>
  </si>
  <si>
    <t xml:space="preserve">Cardiovascular defects, all and selected:  Bedard T, Lowry RB, Sibbald B, Harder JR, Trevenen C, Horobec V, Dyck JD. Congenital heart defect case ascertainment by the Alberta Congenital Anomalies Surveillance System. Birth Defects Res A Clin Mol Teratol. 2012 Jun;94(6):449-58. doi: 10.1002/bdra.23007.  Epub 2012 Apr 4. PubMed PMID: 22473636.
</t>
  </si>
  <si>
    <t>Cryptorchidism and Craniosynostosis: Western Australia Register of Developmental Anomalies, Report February 2015.</t>
  </si>
  <si>
    <t>Sudden infant death:  CDC/NCHS, National Vital Statistics System, 2012 data      OR     Lisonkova S, Hutcheon JA, Joseph KS. Sudden infant death syndrome: a re-examination of temporal trends. BMC Pregnancy Childbirth. 2012 Jun 29;12:59. doi: 10.1186/1471-2393-12-59. PubMed PMID: 22747916; PubMed Central PMCID: PMC3437219.</t>
  </si>
  <si>
    <t xml:space="preserve">Acute lymphoblastic leukemia: Linabery AM, Ross JA. Trends in childhood cancer incidence in the U.S. (1992-2004). Cancer. 2008 Jan 15;112(2):416-32. PubMed PMID: 18074355.
</t>
  </si>
  <si>
    <t>Non-Hodgkin lymphoma: Linabery AM, Ross JA. Trends in childhood cancer incidence in the U.S. (1992-2004). Cancer. 2008 Jan 15;112(2):416-32. PubMed PMID: 18074355.</t>
  </si>
  <si>
    <t>Menezes AM, Hallal PC, Muiño A, Chatkin M, Araújo CL, Barros FC. Risk factors  for wheezing in early adolescence: a prospective birth cohort study in Brazil. Ann Allergy Asthma Immunol. 2007 May;98(5):427-31. PubMed PMID: 17521026.</t>
  </si>
  <si>
    <t>Reference</t>
  </si>
  <si>
    <t>Study site</t>
  </si>
  <si>
    <t>Brazil</t>
  </si>
  <si>
    <t xml:space="preserve">Bacopoulou F, Veltsista A, Vassi I, Gika A, Lekea V, Priftis K, Bakoula C. Can we be optimistic about asthma in childhood? A Greek cohort study. J Asthma. 2009  Mar;46(2):171-4. doi: 10.1080/02770900802553128. PubMed PMID: 19253125.
</t>
  </si>
  <si>
    <t>Greece</t>
  </si>
  <si>
    <t>United Kingdom</t>
  </si>
  <si>
    <t xml:space="preserve">Lux AL, Henderson AJ, Pocock SJ. Wheeze associated with prenatal tobacco smoke exposure: a prospective, longitudinal study. ALSPAC Study Team. Arch Dis Child. 2000 Oct;83(4):307-12. PubMed PMID: 10999864; PubMed Central PMCID: PMC1718491.
</t>
  </si>
  <si>
    <t>Henderson AJ, Sherriff A, Northstone K, Kukla L, Hruba D. Pre- and postnatal parental smoking and wheeze in infancy: cross cultural differences. Avon Study of Parents and Children (ALSPAC) Study Team, European Longitudinal Study of Pregnancy and Childhood (ELSPAC) Co-ordinating Centre. Eur Respir J. 2001 Aug;18(2):323-9. PubMed PMID: 11529291.</t>
  </si>
  <si>
    <t>Czech Republic</t>
  </si>
  <si>
    <t>Norway</t>
  </si>
  <si>
    <t xml:space="preserve">Magnus MC, Håberg SE, Stigum H, Nafstad P, London SJ, Vangen S, Nystad W. Delivery by Cesarean section and early childhood respiratory symptoms and disorders: the Norwegian mother and child cohort study. Am J Epidemiol. 2011 Dec  1;174(11):1275-85. doi: 10.1093/aje/kwr242. Epub 2011 Oct 29. PubMed PMID: 22038100; PubMed Central PMCID: PMC3254156.
</t>
  </si>
  <si>
    <t xml:space="preserve">Prevalence </t>
  </si>
  <si>
    <t>Asthma / Wheezing</t>
  </si>
  <si>
    <t>Overweight / Obesity</t>
  </si>
  <si>
    <t xml:space="preserve">Chatkin MN, Menezes AM, Victora CG, Barros FC. High prevalence of asthma in preschool children in Southern Brazil: a population-based study. Pediatr Pulmonol. 2003 Apr;35(4):296-301. PubMed PMID: 12629628.
</t>
  </si>
  <si>
    <t>Canada</t>
  </si>
  <si>
    <t>Dell SD, Foty RG, Gilbert NL, Jerret M, To T, Walter SD, Stieb DM. Asthma and allergic disease prevalence in a diverse sample of Toronto school children: results from the Toronto Child Health Evaluation Questionnaire (T-CHEQ) Study. Can Respir J. 2010 Jan-Feb;17(1):e1-6. PubMed PMID: 20186360; PubMed Central PMCID: PMC2866206.</t>
  </si>
  <si>
    <t>Note</t>
  </si>
  <si>
    <t>Notes</t>
  </si>
  <si>
    <t>Portugal</t>
  </si>
  <si>
    <t xml:space="preserve">Sa-Sousa A, Morais-Almeida M, Azevedo LF, Carvalho R, Jacinto T, Todo-Bom A, Loureiro C, Bugalho-Almeida A, Bousquet J, Fonseca JA. Prevalence of asthma in Portugal - The Portuguese National Asthma Survey. Clin Transl Allergy. 2012 Aug 29;2(1):15. doi: 10.1186/2045-7022-2-15. PubMed PMID: 22931550; PubMed Central PMCID: PMC3480869.
</t>
  </si>
  <si>
    <t xml:space="preserve">4.   Lifetime prevalence in shoolchildren grade 1 and 2 </t>
  </si>
  <si>
    <t xml:space="preserve">Bessa OA, Leite ÁJ, Solé D, Mallol J. Prevalence and risk factors associated with wheezing in the first year of life. J Pediatr (Rio J). 2014 Mar-Apr;90(2):190-6. doi: 10.1016/j.jped.2013.08.007. Epub 2013 Dec 21. PubMed PMID: 24361293.
</t>
  </si>
  <si>
    <t>2.   Current wheezing: at least 1 crisis in the previous 12 months, 4-11 years</t>
  </si>
  <si>
    <t>5.   Wheezing in the first 12 months of age</t>
  </si>
  <si>
    <t>6.   At least 1 wheezing between 6 and 18 months age</t>
  </si>
  <si>
    <t>1 .   Current asthma at 36 months</t>
  </si>
  <si>
    <t>2.   Current asthma: at least 1 symptom in the last 12 months in chidren and adloscent (&lt;18 years old)</t>
  </si>
  <si>
    <t xml:space="preserve">3.   Lifetime prevalence in shoolchildren grade 1 and 2 </t>
  </si>
  <si>
    <t>4.   Current asthma diagnosed by a doctor during previous 12 months in children of 4 years old</t>
  </si>
  <si>
    <t xml:space="preserve">7.   At least 1 wheezing from birth up to 30 months </t>
  </si>
  <si>
    <t>1.   Wheezing in the first 6 months after birth</t>
  </si>
  <si>
    <t>3.   Current wheezing: presence of wheezing during previous 12 months in children of 4 years old</t>
  </si>
  <si>
    <t>Ireland</t>
  </si>
  <si>
    <t xml:space="preserve">Duggan EM, Sturley J, Fitzgerald AP, Perry IJ, Hourihane JO. The 2002-2007 trends of prevalence of asthma, allergic rhinitis and eczema in Irish schoolchildren. Pediatr Allergy Immunol. 2012 Aug;23(5):464-71. doi: 10.1111/j.1399-3038.2012.01291.x. Epub 2012 Mar 22. PubMed PMID: 22435792.
</t>
  </si>
  <si>
    <t>6.   In schoolchildre aged 6-9 years</t>
  </si>
  <si>
    <t>7.   Lifetime prevalence up to 18 years</t>
  </si>
  <si>
    <t>5. Asthma diagnosed by a physician in 16-18 yeas old adolescents</t>
  </si>
  <si>
    <t>Saudi Arabia</t>
  </si>
  <si>
    <t xml:space="preserve">Al Ghobain MO, Al-Hajjaj MS, Al Moamary MS. Asthma prevalence among 16- to 18-year-old adolescents in Saudi Arabia using the ISAAC questionnaire. BMC Public Health. 2012 Mar 26;12:239. doi: 10.1186/1471-2458-12-239. PubMed PMID: 22443305; PubMed Central PMCID: PMC3384472.
</t>
  </si>
  <si>
    <t>Wheezing: highly variable according to population, time, definition and age; see "Examples of Prevalence" spreadsheet</t>
  </si>
  <si>
    <t>Asthma:  highly variable according to population, time, definition and age; see "Examples of Prevalence" spreadsheet</t>
  </si>
  <si>
    <t xml:space="preserve">Asthma / Wheezing </t>
  </si>
  <si>
    <t xml:space="preserve">Robbins CL, Zapata LB, Farr SL, Kroelinger CD, Morrow B, Ahluwalia I, D'Angelo DV, Barradas D, Cox S, Goodman D, Williams L, Grigorescu V, Barfield WD; Centers for Disease Control and Prevention (CDC). Core state preconception health indicators - pregnancy risk assessment monitoring system and behavioral risk factor surveillance system, 2009. MMWR Surveill Summ. 2014 Apr 25;63(3):1-62. PubMed PMID: 24759729.
</t>
  </si>
  <si>
    <t>Asthma in children / adolescent</t>
  </si>
  <si>
    <r>
      <rPr>
        <i/>
        <sz val="14"/>
        <color rgb="FF0070C0"/>
        <rFont val="Calibri"/>
        <family val="2"/>
        <scheme val="minor"/>
      </rPr>
      <t>Smoking:  Enter reference of prevalence of smoking pre-pregnancy or at beginning of pregnancy in your country</t>
    </r>
    <r>
      <rPr>
        <i/>
        <sz val="12"/>
        <color rgb="FF0070C0"/>
        <rFont val="Calibri"/>
        <family val="2"/>
        <scheme val="minor"/>
      </rPr>
      <t>.</t>
    </r>
    <r>
      <rPr>
        <i/>
        <sz val="10"/>
        <color rgb="FF0070C0"/>
        <rFont val="Calibri"/>
        <family val="2"/>
        <scheme val="minor"/>
      </rPr>
      <t xml:space="preserve"> Suggested prevalence in developed countries from: Robbins CL, Zapata LB, Farr SL, Kroelinger CD, Morrow B, Ahluwalia I, D'Angelo DV, Barradas D, Cox S, Goodman D, Williams L, Grigorescu V, Barfield WD; Centers  for Disease Control and Prevention (CDC). Core state preconception health indicators - pregnancy risk assessment monitoring system and behavioral risk factor surveillance system, 2009. MMWR Surveill Summ. 2014 Apr 25;63(3):1-62. PubMed PMID: 24759729.  </t>
    </r>
    <r>
      <rPr>
        <u/>
        <sz val="10"/>
        <color rgb="FF0070C0"/>
        <rFont val="Calibri"/>
        <family val="2"/>
        <scheme val="minor"/>
      </rPr>
      <t xml:space="preserve">Appreciate prevalence variability in the spreadsheet "Examples of Prevalence"
</t>
    </r>
  </si>
  <si>
    <r>
      <rPr>
        <i/>
        <sz val="14"/>
        <color rgb="FF0070C0"/>
        <rFont val="Calibri"/>
        <family val="2"/>
        <scheme val="minor"/>
      </rPr>
      <t>Obesity: Enter reference of prevalence of smoking pre-pregnancy or at beginning of pregnancy in your country.</t>
    </r>
    <r>
      <rPr>
        <i/>
        <sz val="10"/>
        <color rgb="FF0070C0"/>
        <rFont val="Calibri"/>
        <family val="2"/>
        <scheme val="minor"/>
      </rPr>
      <t xml:space="preserve"> Suggested prevalence in developed countries from: Robbins CL, Zapata LB, Farr SL, Kroelinger CD, Morrow B, Ahluwalia I, D'Angelo DV, Barradas D, Cox S, Goodman D, Williams L, Grigorescu V, Barfield WD; Centers  for Disease Control and Prevention (CDC). Core state preconception health indicators - pregnancy risk assessment monitoring system and behavioral risk factor surveillance system, 2009. MMWR Surveill Summ. 2014 Apr 25;63(3):1-62. PubMed PMID: 24759729. </t>
    </r>
    <r>
      <rPr>
        <u/>
        <sz val="10"/>
        <color rgb="FF0070C0"/>
        <rFont val="Calibri"/>
        <family val="2"/>
        <scheme val="minor"/>
      </rPr>
      <t>Appreciate prevalence variability in the spreadsheet "Examples of Prevalence"</t>
    </r>
  </si>
  <si>
    <r>
      <rPr>
        <i/>
        <sz val="14"/>
        <color rgb="FF0070C0"/>
        <rFont val="Calibri"/>
        <family val="2"/>
        <scheme val="minor"/>
      </rPr>
      <t>Pre-gestational diabetes</t>
    </r>
    <r>
      <rPr>
        <i/>
        <sz val="10"/>
        <color rgb="FF0070C0"/>
        <rFont val="Calibri"/>
        <family val="2"/>
        <scheme val="minor"/>
      </rPr>
      <t xml:space="preserve">: </t>
    </r>
    <r>
      <rPr>
        <i/>
        <sz val="14"/>
        <color rgb="FF0070C0"/>
        <rFont val="Calibri"/>
        <family val="2"/>
        <scheme val="minor"/>
      </rPr>
      <t>Enter reference of prevalence at beginning of pregnancy</t>
    </r>
    <r>
      <rPr>
        <i/>
        <sz val="10"/>
        <color rgb="FF0070C0"/>
        <rFont val="Calibri"/>
        <family val="2"/>
        <scheme val="minor"/>
      </rPr>
      <t xml:space="preserve">. Suggested prevalence in developed countries from: Robbins CL, Zapata LB, Farr SL, Kroelinger CD, Morrow B, Ahluwalia I, D'Angelo DV, Barradas D, Cox S, Goodman D, Williams L, Grigorescu V, Barfield WD; Centers  for Disease Control and Prevention (CDC). Core state preconception health indicators - pregnancy risk assessment monitoring system and behavioral risk factor surveillance system, 2009. MMWR Surveill Summ. 2014 Apr 25;63(3):1-62. PubMed PMID: 24759729.  </t>
    </r>
    <r>
      <rPr>
        <u/>
        <sz val="10"/>
        <color rgb="FF0070C0"/>
        <rFont val="Calibri"/>
        <family val="2"/>
        <scheme val="minor"/>
      </rPr>
      <t>Appreciate prevalence variability in the spreadsheet "Examples of Prevalence"</t>
    </r>
    <r>
      <rPr>
        <i/>
        <sz val="10"/>
        <color rgb="FF0070C0"/>
        <rFont val="Calibri"/>
        <family val="2"/>
        <scheme val="minor"/>
      </rPr>
      <t xml:space="preserve">
</t>
    </r>
  </si>
  <si>
    <t>Lawn JE, Blencowe H, Pattinson R, Cousens S, Kumar R, Ibiebele I, Gardosi J, Day LT, Stanton C; Lancet's Stillbirths Series steering committee. Stillbirths: Where? When? Why? How to make the data count? Lancet. 2011 Apr 23;377(9775):1448-63. doi: 10.1016/S0140-6736(10)62187-3. Epub 2011 Apr 13. PubMed PMID: 21496911.</t>
  </si>
  <si>
    <t xml:space="preserve">  Blencowe H, Cousens S, Oestergaard MZ, Chou D, Moller AB, Narwal R, Adler A, Vera Garcia C, Rohde S, Say L, Lawn JE. National, regional, and worldwide estimates of preterm birth rates in the year 2010 with time trends since 1990 for selected countries: a systematic analysis and implications. Lancet. 2012 Jun 9;379(9832):2162-72. doi: 10.1016/S0140-6736(12)60820-4. PubMed PMID: 22682464.</t>
  </si>
  <si>
    <t>Stillbirth:   Variable prevalence according to population, time and definition; see "Examples of Prevalence" spreadsheet. Data provided in this spreadsheet for high income countries according to Lawn JE, Blencowe H, Pattinson R, Cousens S, Kumar R, Ibiebele I, Gardosi J, Day LT, Stanton C; Lancet's Stillbirths Series steering committee. Stillbirths: Where? When? Why? How to make the data count? Lancet. 2011 Apr 23;377(9775):1448-63. doi: 10.1016/S0140-6736(10)62187-3. Epub 2011 Apr 13. PubMed PMID: 21496911.</t>
  </si>
  <si>
    <t>Preterm birth:   Variable prevalence according to population, time and definition; see "Examples of Prevalence" spreadsheet. Data provided in this spreadsheet for high income countries according to Blencowe H, Cousens S, Oestergaard MZ, Chou D, Moller AB, Narwal R, Adler A, Vera Garcia C, Rohde S, Say L, Lawn JE. National, regional, and worldwide estimates of preterm birth rates in the year 2010 with time trends since 1990 for selected countries: a systematic analysis and implications. Lancet. 2012 Jun 9;379(9832):2162-72. doi: 10.1016/S0140-6736(12)60820-4. PubMed PMID: 22682464.</t>
  </si>
  <si>
    <r>
      <t xml:space="preserve">Ogden CL, Carroll MD, Kit BK, Flegal KM. Prevalence of childhood and adult obesity in the United States, 2011-2012. </t>
    </r>
    <r>
      <rPr>
        <i/>
        <sz val="11"/>
        <color theme="1"/>
        <rFont val="Calibri"/>
        <family val="2"/>
        <scheme val="minor"/>
      </rPr>
      <t>Journal of the American Medical Association</t>
    </r>
    <r>
      <rPr>
        <sz val="11"/>
        <color theme="1"/>
        <rFont val="Calibri"/>
        <family val="2"/>
        <scheme val="minor"/>
      </rPr>
      <t xml:space="preserve"> 2014;311(8):806-814.</t>
    </r>
  </si>
  <si>
    <t>Overweight:   highly variable according to population, time, definition and age; see "Examples of Prevalence" spreadsheet. Data provided in this spreadsheet for children /adolescent 2-19 years by Ogden CL, Carroll MD, Kit BK, Flegal KM. Prevalence of childhood and adult obesity in the United States, 2011-2012. Journal of the American Medical Association 2014;311(8):806-814.</t>
  </si>
  <si>
    <t>Obesity: highly variable according to population, time, definition and age; see "Examples of Prevalence" spreadsheet. Data provided in this spreadsheet for children /adolescent 2-19 years by Ogden CL, Carroll MD, Kit BK, Flegal KM. Prevalence of childhood and adult obesity in the United States, 2011-2012. Journal of the American Medical Association 2014;311(8):806-814.</t>
  </si>
  <si>
    <t>Reference for Overall Odds Ratio</t>
  </si>
  <si>
    <r>
      <t xml:space="preserve">Pre-pregnancy Obesity (BMI </t>
    </r>
    <r>
      <rPr>
        <b/>
        <sz val="14"/>
        <color rgb="FF002060"/>
        <rFont val="Symbol"/>
        <family val="1"/>
        <charset val="2"/>
      </rPr>
      <t>³</t>
    </r>
    <r>
      <rPr>
        <b/>
        <sz val="14"/>
        <color rgb="FF002060"/>
        <rFont val="Calibri"/>
        <family val="2"/>
      </rPr>
      <t xml:space="preserve"> 30) prevalence in United States</t>
    </r>
  </si>
  <si>
    <r>
      <t xml:space="preserve">Pre-pregnancy Smoking prevalence </t>
    </r>
    <r>
      <rPr>
        <b/>
        <sz val="14"/>
        <color rgb="FF002060"/>
        <rFont val="Calibri"/>
        <family val="2"/>
      </rPr>
      <t>in United States</t>
    </r>
  </si>
  <si>
    <t>Pre-pregnancy Diabetes type 1 or type 2) prevalence in United States</t>
  </si>
  <si>
    <t xml:space="preserve"> Smoking and Pregnancy in Europe</t>
  </si>
  <si>
    <t>http://www.europeristat.com/reports/european-perinatal-health-report-2010.html</t>
  </si>
  <si>
    <t>Overweight and obesity in children/adolescents</t>
  </si>
  <si>
    <t>Wheezing in children/adolescent</t>
  </si>
  <si>
    <t>Stillbirths, world regions</t>
  </si>
  <si>
    <t>Enlarge the figure to see the values</t>
  </si>
  <si>
    <t>Stillbirths, Europe</t>
  </si>
  <si>
    <t>Early and late neonatal mortality, Europe</t>
  </si>
  <si>
    <t>Useful also to compute perinatal mortality</t>
  </si>
  <si>
    <t>Pre-pregnancy BMI in Europe</t>
  </si>
  <si>
    <t>Modeling Prevention Scenarios</t>
  </si>
  <si>
    <t>… and the estimated cases prevented would be:</t>
  </si>
  <si>
    <t>Estimated number and percent of cases attributable to exposure in the population</t>
  </si>
  <si>
    <r>
      <t xml:space="preserve">Estimated number of cases </t>
    </r>
    <r>
      <rPr>
        <b/>
        <u/>
        <sz val="16"/>
        <color theme="5"/>
        <rFont val="Calibri"/>
        <family val="2"/>
        <scheme val="minor"/>
      </rPr>
      <t>attributable</t>
    </r>
    <r>
      <rPr>
        <b/>
        <sz val="16"/>
        <color theme="5"/>
        <rFont val="Calibri"/>
        <family val="2"/>
        <scheme val="minor"/>
      </rPr>
      <t xml:space="preserve"> to the risk factor             (with CI 95%)</t>
    </r>
  </si>
  <si>
    <t>Population Attributable Fraction (with CI 95%)</t>
  </si>
  <si>
    <t xml:space="preserve">...the exposure prevalence becomes: </t>
  </si>
  <si>
    <t>1. Country or region</t>
  </si>
  <si>
    <t>2. Total births in time period</t>
  </si>
  <si>
    <t>4. Prevalence (%)</t>
  </si>
  <si>
    <t>Go to results worksheets: details are in individual risk factor worksheets, with some summary information in the Results Dashboard.</t>
  </si>
  <si>
    <r>
      <t xml:space="preserve">5. (optional) Bias Factor </t>
    </r>
    <r>
      <rPr>
        <b/>
        <sz val="8"/>
        <color theme="4" tint="-0.499984740745262"/>
        <rFont val="Calibri"/>
        <family val="2"/>
        <scheme val="minor"/>
      </rPr>
      <t>(Real/Reported)</t>
    </r>
  </si>
  <si>
    <t xml:space="preserve">6. User comments and observations (e.g., sources of data, evaluation of data quality, etc): </t>
  </si>
  <si>
    <r>
      <t xml:space="preserve">PEACE
</t>
    </r>
    <r>
      <rPr>
        <b/>
        <sz val="18"/>
        <color theme="1"/>
        <rFont val="Calibri"/>
        <family val="2"/>
        <scheme val="minor"/>
      </rPr>
      <t>Population Estimates of Attributable Fraction for Congenital Conditions Everywhere</t>
    </r>
  </si>
  <si>
    <t xml:space="preserve">3. Prevalence
(per 10,000) </t>
  </si>
  <si>
    <t>Republic of Loa</t>
  </si>
  <si>
    <t xml:space="preserve">Odds Ratio (CI 95%) </t>
  </si>
  <si>
    <t>References for  Odds Ratios</t>
  </si>
  <si>
    <t xml:space="preserve">    PEACE
 Population Estimates of Attributable Fraction for Congenital Conditions Everywhere</t>
  </si>
  <si>
    <t>Estimated total number of  cases</t>
  </si>
  <si>
    <t>Select Result Dashboard: summaries for selected outcomes and risk factors</t>
  </si>
  <si>
    <r>
      <t xml:space="preserve">Note: these are selected summary results derived  from your input of local data (data entry DASHBOARD) and computed in the risk factors worksheets (tabs below) where you will find much more detail. </t>
    </r>
    <r>
      <rPr>
        <i/>
        <sz val="14"/>
        <color theme="1"/>
        <rFont val="Calibri"/>
        <family val="2"/>
        <scheme val="minor"/>
      </rPr>
      <t>To prevent inadvertent erasing of formulas, the worksheet is locked.</t>
    </r>
  </si>
  <si>
    <r>
      <t xml:space="preserve">                                       PEACE
                     </t>
    </r>
    <r>
      <rPr>
        <b/>
        <u/>
        <sz val="22"/>
        <color theme="3" tint="-0.249977111117893"/>
        <rFont val="Calibri"/>
        <family val="2"/>
        <scheme val="minor"/>
      </rPr>
      <t>P</t>
    </r>
    <r>
      <rPr>
        <b/>
        <sz val="22"/>
        <color theme="3" tint="-0.249977111117893"/>
        <rFont val="Calibri"/>
        <family val="2"/>
        <scheme val="minor"/>
      </rPr>
      <t xml:space="preserve">opulation </t>
    </r>
    <r>
      <rPr>
        <b/>
        <u/>
        <sz val="22"/>
        <color theme="3" tint="-0.249977111117893"/>
        <rFont val="Calibri"/>
        <family val="2"/>
        <scheme val="minor"/>
      </rPr>
      <t>E</t>
    </r>
    <r>
      <rPr>
        <b/>
        <sz val="22"/>
        <color theme="3" tint="-0.249977111117893"/>
        <rFont val="Calibri"/>
        <family val="2"/>
        <scheme val="minor"/>
      </rPr>
      <t xml:space="preserve">stimates of </t>
    </r>
    <r>
      <rPr>
        <b/>
        <u/>
        <sz val="22"/>
        <color theme="3" tint="-0.249977111117893"/>
        <rFont val="Calibri"/>
        <family val="2"/>
        <scheme val="minor"/>
      </rPr>
      <t>A</t>
    </r>
    <r>
      <rPr>
        <b/>
        <sz val="22"/>
        <color theme="3" tint="-0.249977111117893"/>
        <rFont val="Calibri"/>
        <family val="2"/>
        <scheme val="minor"/>
      </rPr>
      <t xml:space="preserve">ttributable Fraction for </t>
    </r>
    <r>
      <rPr>
        <b/>
        <u/>
        <sz val="22"/>
        <color theme="3" tint="-0.249977111117893"/>
        <rFont val="Calibri"/>
        <family val="2"/>
        <scheme val="minor"/>
      </rPr>
      <t>C</t>
    </r>
    <r>
      <rPr>
        <b/>
        <sz val="22"/>
        <color theme="3" tint="-0.249977111117893"/>
        <rFont val="Calibri"/>
        <family val="2"/>
        <scheme val="minor"/>
      </rPr>
      <t xml:space="preserve">ongenital Conditions </t>
    </r>
    <r>
      <rPr>
        <b/>
        <u/>
        <sz val="22"/>
        <color theme="3" tint="-0.249977111117893"/>
        <rFont val="Calibri"/>
        <family val="2"/>
        <scheme val="minor"/>
      </rPr>
      <t>E</t>
    </r>
    <r>
      <rPr>
        <b/>
        <sz val="22"/>
        <color theme="3" tint="-0.249977111117893"/>
        <rFont val="Calibri"/>
        <family val="2"/>
        <scheme val="minor"/>
      </rPr>
      <t>verywhere</t>
    </r>
  </si>
  <si>
    <t>Instructions:
1. This is where you provide input from your region (time and space), which will be used for all the calculations
2. Hover over the highlighted fields (red) for comments and directions.
3. Briefly, enter the name of your region (field 1), the total births (denominator, field 2), the prevalence of health outcomes (field 3 -- use defaults or enter your own), the prevalence of risk factors (field 4) with optional bias factor (field 5, if uncertain leave default value of 1) 
4. Enter comments and data sources in field 6 (user comments), then proceed to the results worksheets (DASHBOARD for a few summary results, individual risk factor worksheets for much more detail)</t>
  </si>
  <si>
    <t>…. with these remaining cases attributable to the exposure, awaiting further interventions</t>
  </si>
  <si>
    <r>
      <t>If intervention reduces exposure by this percent (</t>
    </r>
    <r>
      <rPr>
        <b/>
        <i/>
        <sz val="14"/>
        <color theme="6" tint="-0.499984740745262"/>
        <rFont val="Calibri"/>
        <family val="2"/>
        <scheme val="minor"/>
      </rPr>
      <t>enter value</t>
    </r>
    <r>
      <rPr>
        <b/>
        <i/>
        <sz val="12"/>
        <color rgb="FF00B050"/>
        <rFont val="Calibri"/>
        <family val="2"/>
        <scheme val="minor"/>
      </rPr>
      <t xml:space="preserve">): </t>
    </r>
  </si>
  <si>
    <t xml:space="preserve">Prevalence 
per 10,000 </t>
  </si>
  <si>
    <t xml:space="preserve">  PEACE
 Population Estimates of Attributable Fraction for Congenital Conditions Everywhere</t>
  </si>
  <si>
    <r>
      <rPr>
        <b/>
        <sz val="48"/>
        <color theme="5"/>
        <rFont val="Calibri"/>
        <family val="2"/>
        <scheme val="minor"/>
      </rPr>
      <t xml:space="preserve">Obesity
</t>
    </r>
    <r>
      <rPr>
        <sz val="28"/>
        <color theme="5"/>
        <rFont val="Calibri"/>
        <family val="2"/>
        <scheme val="minor"/>
      </rPr>
      <t xml:space="preserve">(body mass index  </t>
    </r>
    <r>
      <rPr>
        <sz val="28"/>
        <color theme="5"/>
        <rFont val="Symbol"/>
        <family val="1"/>
        <charset val="2"/>
      </rPr>
      <t>³</t>
    </r>
    <r>
      <rPr>
        <sz val="28"/>
        <color theme="5"/>
        <rFont val="Calibri"/>
        <family val="2"/>
        <scheme val="minor"/>
      </rPr>
      <t xml:space="preserve"> 30)</t>
    </r>
  </si>
  <si>
    <r>
      <rPr>
        <b/>
        <sz val="48"/>
        <color theme="5"/>
        <rFont val="Calibri"/>
        <family val="2"/>
        <scheme val="minor"/>
      </rPr>
      <t xml:space="preserve">Diabetes </t>
    </r>
    <r>
      <rPr>
        <sz val="28"/>
        <color theme="5"/>
        <rFont val="Calibri"/>
        <family val="2"/>
        <scheme val="minor"/>
      </rPr>
      <t xml:space="preserve">
type 1 or 2 (pregestational)</t>
    </r>
  </si>
  <si>
    <t xml:space="preserve">Prevalence
per 10,000 </t>
  </si>
  <si>
    <t>Preterm birth, Europe</t>
  </si>
  <si>
    <t>Preterm birth, world regions</t>
  </si>
  <si>
    <t xml:space="preserve">What is PEACE? </t>
  </si>
  <si>
    <t xml:space="preserve">Why should I care? </t>
  </si>
  <si>
    <t>What is the population attributable fraction?</t>
  </si>
  <si>
    <r>
      <t xml:space="preserve">PEACE is a tool that </t>
    </r>
    <r>
      <rPr>
        <b/>
        <sz val="11"/>
        <color theme="1"/>
        <rFont val="Calibri"/>
        <family val="2"/>
        <scheme val="minor"/>
      </rPr>
      <t xml:space="preserve">customizes the whole calculation of population attributable fraction for your population </t>
    </r>
    <r>
      <rPr>
        <sz val="11"/>
        <color theme="1"/>
        <rFont val="Calibri"/>
        <family val="2"/>
        <scheme val="minor"/>
      </rPr>
      <t>-- a population with  a certain pattern of risk factor frequency and outcome frequency. You enter your population data (risk factor frequency and outcome frequency) and the tool calculates the number of cases estimated to be due to the exposures in your setting</t>
    </r>
  </si>
  <si>
    <t>So what can PEACE do for me?</t>
  </si>
  <si>
    <r>
      <t xml:space="preserve">Good question. One reason is prevention. Knowing the burden of disease (cases due to the exposures) in your population provides you a </t>
    </r>
    <r>
      <rPr>
        <b/>
        <sz val="11"/>
        <color theme="1"/>
        <rFont val="Calibri"/>
        <family val="2"/>
        <scheme val="minor"/>
      </rPr>
      <t>tool for planning interventions.</t>
    </r>
    <r>
      <rPr>
        <sz val="11"/>
        <color theme="1"/>
        <rFont val="Calibri"/>
        <family val="2"/>
        <scheme val="minor"/>
      </rPr>
      <t xml:space="preserve"> Of course, knowing the cases attributable to an exposure is only one part of strategizing about interventions -- but it is a very important one. A second reason is </t>
    </r>
    <r>
      <rPr>
        <b/>
        <sz val="11"/>
        <color theme="1"/>
        <rFont val="Calibri"/>
        <family val="2"/>
        <scheme val="minor"/>
      </rPr>
      <t xml:space="preserve">awareness: </t>
    </r>
    <r>
      <rPr>
        <sz val="11"/>
        <color theme="1"/>
        <rFont val="Calibri"/>
        <family val="2"/>
        <scheme val="minor"/>
      </rPr>
      <t>it is often the case that the effect of preventable exposure goes unnoticed because there is little or no awareness of the associated burden of disease -- smoking is a good example (see the worksheet) as is obesity, given their frequency in many countries and the wide range of adverse health conditions that they can cause. You can use these figures when talking to policy makers, clinicians, the public, and other stakeholders.</t>
    </r>
  </si>
  <si>
    <t>Ok, so how do I start?</t>
  </si>
  <si>
    <t>Fine, but I don't deal with birth defects: what is there in for me?</t>
  </si>
  <si>
    <t>After inputting the population data, what next?</t>
  </si>
  <si>
    <t>What is the modeling scenario section?</t>
  </si>
  <si>
    <t>How did you get at the relative risk estimates?</t>
  </si>
  <si>
    <t>How much should I trust my estimates of risk factor prevalence in my country?</t>
  </si>
  <si>
    <t>What if I have questions?</t>
  </si>
  <si>
    <t>If you have questions that are not addressed here or in the comment fields, you are welcome to email us at icbd@icbd.org. It may take us a little while to respond if we are away in meetings, but we will.</t>
  </si>
  <si>
    <t>Who came up with this tool?</t>
  </si>
  <si>
    <t>We were helped by many comments and much feedback in the pilot phases, so feel free to tell us what you think and how we can make it better. The main developers of this tool are Pierpaolo Mastroiacovo, MD (International Center on Birth Defects, Rome, Italy) and Lorenzo Botto, MD (Division of Medical Genetics, University of Utah, USA). The faults of this version are entirely ours.</t>
  </si>
  <si>
    <t>Can I use this tool for free?</t>
  </si>
  <si>
    <t xml:space="preserve">Absolutely -- we made this tool so it can be used freely and even developed further. We ask in return your comments and suggestions (and any technical improvement that you would like to show us), and perhaps an acknowledgement if you use this tool for reports or publications. </t>
  </si>
  <si>
    <t>Will you be working on other risk factors?</t>
  </si>
  <si>
    <t>Gestational diabetes:Torloni MR, Betrán AP, Horta BL, Nakamura MU, Atallah AN, Moron AF, Valente O. Prepregnancy BMI and the risk of gestational diabetes: a systematic review of the literature with meta-analysis. Obes Rev. 2009 Mar;10(2):194-203. doi: 10.1111/j.1467-789X.2008.00541.x. Epub 2008 Nov 24. Review. PubMed PMID: 19055539.</t>
  </si>
  <si>
    <t>Pre-eclampsiaWang Z, Wang P, Liu H, He X, Zhang J, Yan H, Xu D, Wang B. Maternal adiposity as an independent risk factor for pre-eclampsia: a meta-analysis of prospective cohort studies. Obes Rev. 2013 Jun;14(6):508-21. doi: 10.1111/obr.12025. Epub 2013 Mar 26. Review. PubMed PMID: 23530552.</t>
  </si>
  <si>
    <t>Maternal depression: Molyneaux E, Poston L, Ashurst-Williams S, Howard LM. Pre-pregnancy obesity and mental disorders during pregnancy and postpartum: A systematic review and meta-analysis. Pregnancy Hypertens. 2014 Jul;4(3):236. doi: 10.1016/j.preghy.2014.03.022. Epub 2014 Jul 9. PubMed PMID: 26104625</t>
  </si>
  <si>
    <t>Large for gestational age: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t>
  </si>
  <si>
    <t>Macrosomia &gt; 4,000 g and &gt; 4,500 g : Yu Z, Han S, Zhu J, Sun X, Ji C, Guo X. Pre-pregnancy body mass index in relation to infant birth weight and offspring overweight/obesity: a systematic review and meta-analysis. PLoS One. 2013 Apr 16;8(4):e61627. doi: 0.1371/journal.pone.0061627. Print 2013. Review. PubMed PMID: 23613888; PubMed Central PMCID: PMC3628788.</t>
  </si>
  <si>
    <t>Reference for Relative Risks or Odds Ratios</t>
  </si>
  <si>
    <r>
      <t xml:space="preserve">Thanks for asking -- this is a really important point, and gets to the heart of preconception/women's health and its relevance to the next generations. Basically, </t>
    </r>
    <r>
      <rPr>
        <b/>
        <sz val="11"/>
        <color theme="1"/>
        <rFont val="Calibri"/>
        <family val="2"/>
        <scheme val="minor"/>
      </rPr>
      <t>many risk factors (and all those currently in this tool) have a range of adverse effects</t>
    </r>
    <r>
      <rPr>
        <sz val="11"/>
        <color theme="1"/>
        <rFont val="Calibri"/>
        <family val="2"/>
        <scheme val="minor"/>
      </rPr>
      <t>: on women, on the fetus (birth defects, intrauterine growth restriction, stillbirth, etc), and on children (infant mortality, asthma, etc). If you are passionate about most any health issue related to woman and child, you should find PEACE a useful tool in your work.</t>
    </r>
  </si>
  <si>
    <r>
      <t xml:space="preserve">Let's assume that we know for sure that an exposure (e.g., smoking) causes a specific outcome (take low birth weight or cleft lip and palate). If you know how high the relative risk is (commonly estimated via a relative risk) and how common the exposure is, then you </t>
    </r>
    <r>
      <rPr>
        <b/>
        <sz val="11"/>
        <color theme="1"/>
        <rFont val="Calibri"/>
        <family val="2"/>
        <scheme val="minor"/>
      </rPr>
      <t>can calculate the fraction of cases due to that risk factor in your population</t>
    </r>
    <r>
      <rPr>
        <sz val="11"/>
        <color theme="1"/>
        <rFont val="Calibri"/>
        <family val="2"/>
        <scheme val="minor"/>
      </rPr>
      <t>. This fraction of cases is the population attributable fraction, or PAF.</t>
    </r>
  </si>
  <si>
    <r>
      <t xml:space="preserve">Start with the </t>
    </r>
    <r>
      <rPr>
        <b/>
        <sz val="11"/>
        <color theme="1"/>
        <rFont val="Calibri"/>
        <family val="2"/>
        <scheme val="minor"/>
      </rPr>
      <t>data entry dashboard.</t>
    </r>
    <r>
      <rPr>
        <sz val="11"/>
        <color theme="1"/>
        <rFont val="Calibri"/>
        <family val="2"/>
        <scheme val="minor"/>
      </rPr>
      <t xml:space="preserve"> Because the tool customizes the estimates to your population, you will need to do some</t>
    </r>
    <r>
      <rPr>
        <b/>
        <sz val="11"/>
        <color theme="1"/>
        <rFont val="Calibri"/>
        <family val="2"/>
        <scheme val="minor"/>
      </rPr>
      <t xml:space="preserve"> homework </t>
    </r>
    <r>
      <rPr>
        <sz val="11"/>
        <color theme="1"/>
        <rFont val="Calibri"/>
        <family val="2"/>
        <scheme val="minor"/>
      </rPr>
      <t xml:space="preserve">to understand the frequency of risk factors in your population, and the frequency of common outcomes (e.g., birth defects, low birth weight, etc). You enter this information in the data entry dashboard. If you do not have good local data, you can use estimates or the </t>
    </r>
    <r>
      <rPr>
        <b/>
        <sz val="11"/>
        <color theme="1"/>
        <rFont val="Calibri"/>
        <family val="2"/>
        <scheme val="minor"/>
      </rPr>
      <t>default</t>
    </r>
    <r>
      <rPr>
        <sz val="11"/>
        <color theme="1"/>
        <rFont val="Calibri"/>
        <family val="2"/>
        <scheme val="minor"/>
      </rPr>
      <t xml:space="preserve"> values already in the dashboard, which come from the literature. You can change these at any time. </t>
    </r>
  </si>
  <si>
    <r>
      <t>Once you have put the inputs in the data entry dashboard (or accepted the default values), you can go directly to the</t>
    </r>
    <r>
      <rPr>
        <b/>
        <sz val="11"/>
        <color theme="1"/>
        <rFont val="Calibri"/>
        <family val="2"/>
        <scheme val="minor"/>
      </rPr>
      <t xml:space="preserve"> individual worksheets</t>
    </r>
    <r>
      <rPr>
        <sz val="11"/>
        <color theme="1"/>
        <rFont val="Calibri"/>
        <family val="2"/>
        <scheme val="minor"/>
      </rPr>
      <t xml:space="preserve"> (one for each of the risk factors). These worksheets provide you with a numerical and graphical summary of cases attributable to the risk factor.  There is also a</t>
    </r>
    <r>
      <rPr>
        <b/>
        <sz val="11"/>
        <color theme="1"/>
        <rFont val="Calibri"/>
        <family val="2"/>
        <scheme val="minor"/>
      </rPr>
      <t xml:space="preserve"> 'select result dashboard',</t>
    </r>
    <r>
      <rPr>
        <sz val="11"/>
        <color theme="1"/>
        <rFont val="Calibri"/>
        <family val="2"/>
        <scheme val="minor"/>
      </rPr>
      <t xml:space="preserve"> with select examples for the main adverse outcomes of selected exposures.</t>
    </r>
  </si>
  <si>
    <r>
      <t xml:space="preserve">The </t>
    </r>
    <r>
      <rPr>
        <b/>
        <sz val="11"/>
        <color theme="1"/>
        <rFont val="Calibri"/>
        <family val="2"/>
        <scheme val="minor"/>
      </rPr>
      <t xml:space="preserve">modeling scenario section </t>
    </r>
    <r>
      <rPr>
        <sz val="11"/>
        <color theme="1"/>
        <rFont val="Calibri"/>
        <family val="2"/>
        <scheme val="minor"/>
      </rPr>
      <t xml:space="preserve">(in the right section of each risk factor worksheet) gives you an opportunity to </t>
    </r>
    <r>
      <rPr>
        <b/>
        <sz val="11"/>
        <color theme="1"/>
        <rFont val="Calibri"/>
        <family val="2"/>
        <scheme val="minor"/>
      </rPr>
      <t>see the effect of reducing the exposure</t>
    </r>
    <r>
      <rPr>
        <sz val="11"/>
        <color theme="1"/>
        <rFont val="Calibri"/>
        <family val="2"/>
        <scheme val="minor"/>
      </rPr>
      <t xml:space="preserve"> frequency. For example, you can see how many cases of orofacial clefts or stillbirth could be prevented if smoking rates were reduced by a certain percent (say 50%) after smoking cessation interventions. These are simple (frequentist) calculations, but compare closely to more complex (Bayesian) estimations from the literature. </t>
    </r>
  </si>
  <si>
    <r>
      <t>We r</t>
    </r>
    <r>
      <rPr>
        <b/>
        <sz val="11"/>
        <color theme="1"/>
        <rFont val="Calibri"/>
        <family val="2"/>
        <scheme val="minor"/>
      </rPr>
      <t>eviewed the literature for the best estimates</t>
    </r>
    <r>
      <rPr>
        <sz val="11"/>
        <color theme="1"/>
        <rFont val="Calibri"/>
        <family val="2"/>
        <scheme val="minor"/>
      </rPr>
      <t>. Where available we used data from the most recent and high quality metanalysis or systematic reviews (with high quality taking the precedence over recency). The source of these relative risk estimates is provided or can be requested from the authors. There are assumptions when you use these risk estimates, the main one being that the risk estimates from the literature is valid in your population -- this may or may not be true, but it is a reasonable estimate, at least until it is proven otherwise.</t>
    </r>
  </si>
  <si>
    <r>
      <t>The most important fields (typically, where you enter or modify data) have</t>
    </r>
    <r>
      <rPr>
        <b/>
        <sz val="11"/>
        <color theme="1"/>
        <rFont val="Calibri"/>
        <family val="2"/>
        <scheme val="minor"/>
      </rPr>
      <t xml:space="preserve"> instructions as 'Comments'</t>
    </r>
    <r>
      <rPr>
        <sz val="11"/>
        <color theme="1"/>
        <rFont val="Calibri"/>
        <family val="2"/>
        <scheme val="minor"/>
      </rPr>
      <t xml:space="preserve">. You can see them by </t>
    </r>
    <r>
      <rPr>
        <b/>
        <sz val="11"/>
        <color theme="1"/>
        <rFont val="Calibri"/>
        <family val="2"/>
        <scheme val="minor"/>
      </rPr>
      <t>hovering with the cursor</t>
    </r>
    <r>
      <rPr>
        <sz val="11"/>
        <color theme="1"/>
        <rFont val="Calibri"/>
        <family val="2"/>
        <scheme val="minor"/>
      </rPr>
      <t xml:space="preserve"> on the field. These fields are marked by a </t>
    </r>
    <r>
      <rPr>
        <b/>
        <sz val="11"/>
        <color theme="1"/>
        <rFont val="Calibri"/>
        <family val="2"/>
        <scheme val="minor"/>
      </rPr>
      <t>small triangle</t>
    </r>
    <r>
      <rPr>
        <sz val="11"/>
        <color theme="1"/>
        <rFont val="Calibri"/>
        <family val="2"/>
        <scheme val="minor"/>
      </rPr>
      <t xml:space="preserve"> in the top right corner.</t>
    </r>
  </si>
  <si>
    <r>
      <t xml:space="preserve">Selected data on outcome frequency, with references:  
</t>
    </r>
    <r>
      <rPr>
        <b/>
        <sz val="14"/>
        <color rgb="FF002060"/>
        <rFont val="Calibri"/>
        <family val="2"/>
        <scheme val="minor"/>
      </rPr>
      <t>Stillbirth (fetal deaths), Preterm births, Overweight and obesity in children/adolescents, Wheezing and Asthma in children/adolescent</t>
    </r>
  </si>
  <si>
    <r>
      <rPr>
        <b/>
        <sz val="20"/>
        <color rgb="FF002060"/>
        <rFont val="Calibri"/>
        <family val="2"/>
        <scheme val="minor"/>
      </rPr>
      <t xml:space="preserve">Selected data on risk factor (exposure) frequency, with references:  </t>
    </r>
    <r>
      <rPr>
        <b/>
        <sz val="18"/>
        <color rgb="FF002060"/>
        <rFont val="Calibri"/>
        <family val="2"/>
        <scheme val="minor"/>
      </rPr>
      <t xml:space="preserve">
obesity, smoking, diabetes</t>
    </r>
  </si>
  <si>
    <t>How can I support this effort?</t>
  </si>
  <si>
    <t xml:space="preserve">You can play a signifincant role. You can use it to improve awareness and prevention. You can give us feedback about how it worked for you, and how to make it better. You can share new studies or new data sources, so we can review and perhaps use them in future versions of the tool. Most importantly, disseminating awareness on the possibilities of prevention is the most significant way you can help our common journey to change and health. </t>
  </si>
  <si>
    <t>State/Territory</t>
  </si>
  <si>
    <t>Births</t>
  </si>
  <si>
    <t>Fertility Rate</t>
  </si>
  <si>
    <t>Deaths</t>
  </si>
  <si>
    <t>Death Rate</t>
  </si>
  <si>
    <t>Age Adjusted Rate</t>
  </si>
  <si>
    <r>
      <t>Sources: </t>
    </r>
    <r>
      <rPr>
        <u/>
        <sz val="14"/>
        <color rgb="FF075290"/>
        <rFont val="Segoe UI"/>
        <family val="2"/>
      </rPr>
      <t>Births: Final Data for 2022</t>
    </r>
    <r>
      <rPr>
        <sz val="14"/>
        <color rgb="FF212529"/>
        <rFont val="Segoe UI"/>
        <family val="2"/>
      </rPr>
      <t>; </t>
    </r>
    <r>
      <rPr>
        <u/>
        <sz val="14"/>
        <color rgb="FF075290"/>
        <rFont val="Segoe UI"/>
        <family val="2"/>
      </rPr>
      <t>National Vital Statistics System – Mortality data (2022) via CDC WONDER</t>
    </r>
    <r>
      <rPr>
        <sz val="14"/>
        <color rgb="FF212529"/>
        <rFont val="Segoe UI"/>
        <family val="2"/>
      </rPr>
      <t>; </t>
    </r>
    <r>
      <rPr>
        <u/>
        <sz val="14"/>
        <color rgb="FF075290"/>
        <rFont val="Segoe UI"/>
        <family val="2"/>
      </rPr>
      <t>Public-Use Data File, Mortality Multiple Cause-of-Death, U.S. Territories Data, 2022</t>
    </r>
  </si>
  <si>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</si>
  <si>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</si>
  <si>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</si>
  <si>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</si>
  <si>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</si>
  <si>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</si>
  <si>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</si>
  <si>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</si>
  <si>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</si>
  <si>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</si>
  <si>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</si>
  <si>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</si>
  <si>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</si>
  <si>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</si>
  <si>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</si>
  <si>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</si>
  <si>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</si>
  <si>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</si>
  <si>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</si>
  <si>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</si>
  <si>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</si>
  <si>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</si>
  <si>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</si>
  <si>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</si>
  <si>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</si>
  <si>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</si>
  <si>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</si>
  <si>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</si>
  <si>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</si>
  <si>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</si>
  <si>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</si>
  <si>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</si>
  <si>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</si>
  <si>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</si>
  <si>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</si>
  <si>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</si>
  <si>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</si>
  <si>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</si>
  <si>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</si>
  <si>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</si>
  <si>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</si>
  <si>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</si>
  <si>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</si>
  <si>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</si>
  <si>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</si>
  <si>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</si>
  <si>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</si>
  <si>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</si>
  <si>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</si>
  <si>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</si>
  <si>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</si>
  <si>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</si>
  <si>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U.S. Virgin Islands</t>
  </si>
  <si>
    <t>Guam</t>
  </si>
  <si>
    <t>American Samoa</t>
  </si>
  <si>
    <t>—</t>
  </si>
  <si>
    <t>Northern Marianas</t>
  </si>
  <si>
    <t>Percent</t>
  </si>
  <si>
    <t>United States</t>
  </si>
  <si>
    <t>United States, 2022</t>
  </si>
  <si>
    <t>Smoking among women of childbearing age:</t>
  </si>
  <si>
    <t>https://www.marchofdimes.org/peristats/data?reg=99&amp;top=9&amp;stop=146&amp;lev=1&amp;slev=1&amp;obj=1</t>
  </si>
  <si>
    <t># cleft lip</t>
  </si>
  <si>
    <t># cleft palate</t>
  </si>
  <si>
    <t>RR</t>
  </si>
  <si>
    <t>Cost</t>
  </si>
  <si>
    <t xml:space="preserve">How did you compute the attributable fraction, and how accurate are the results? </t>
  </si>
  <si>
    <r>
      <t>Great question. A reliable estimate of PAF requires that</t>
    </r>
    <r>
      <rPr>
        <b/>
        <sz val="11"/>
        <color theme="1"/>
        <rFont val="Calibri"/>
        <family val="2"/>
        <scheme val="minor"/>
      </rPr>
      <t xml:space="preserve"> underlying assumptions </t>
    </r>
    <r>
      <rPr>
        <sz val="11"/>
        <color theme="1"/>
        <rFont val="Calibri"/>
        <family val="2"/>
        <scheme val="minor"/>
      </rPr>
      <t xml:space="preserve">are met (e.g., caual l relationship between exposure and outcome, no confounding) and absence of biases in general (more about this later.  The computation itself depends what data you have available (e.g., exposure rate in the population vs. among cases), and what you are trying to compute (single vs. multilevel exposure, one or multiple risk factors). Here we use population exposure frequencies, which are those more readily available in the literature and surveys. For this reason, we use the </t>
    </r>
    <r>
      <rPr>
        <b/>
        <sz val="11"/>
        <color theme="1"/>
        <rFont val="Calibri"/>
        <family val="2"/>
        <scheme val="minor"/>
      </rPr>
      <t>Levin formula</t>
    </r>
    <r>
      <rPr>
        <sz val="11"/>
        <color theme="1"/>
        <rFont val="Calibri"/>
        <family val="2"/>
        <scheme val="minor"/>
      </rPr>
      <t xml:space="preserve"> for the computation. Note that the Levin formula is valid only in the</t>
    </r>
    <r>
      <rPr>
        <b/>
        <sz val="11"/>
        <color theme="1"/>
        <rFont val="Calibri"/>
        <family val="2"/>
        <scheme val="minor"/>
      </rPr>
      <t xml:space="preserve"> absence of confounding and effect modification</t>
    </r>
    <r>
      <rPr>
        <sz val="11"/>
        <color theme="1"/>
        <rFont val="Calibri"/>
        <family val="2"/>
        <scheme val="minor"/>
      </rPr>
      <t xml:space="preserve">, so take that into consideration when interpreting the findings. If you have the data, consider using </t>
    </r>
    <r>
      <rPr>
        <b/>
        <sz val="11"/>
        <color theme="1"/>
        <rFont val="Calibri"/>
        <family val="2"/>
        <scheme val="minor"/>
      </rPr>
      <t>Miettinen</t>
    </r>
    <r>
      <rPr>
        <sz val="11"/>
        <color theme="1"/>
        <rFont val="Calibri"/>
        <family val="2"/>
        <scheme val="minor"/>
      </rPr>
      <t xml:space="preserve"> formula or </t>
    </r>
    <r>
      <rPr>
        <b/>
        <sz val="11"/>
        <color theme="1"/>
        <rFont val="Calibri"/>
        <family val="2"/>
        <scheme val="minor"/>
      </rPr>
      <t>model-based standardization</t>
    </r>
    <r>
      <rPr>
        <sz val="11"/>
        <color theme="1"/>
        <rFont val="Calibri"/>
        <family val="2"/>
        <scheme val="minor"/>
      </rPr>
      <t>, for example.  There is ample</t>
    </r>
    <r>
      <rPr>
        <b/>
        <sz val="11"/>
        <color theme="1"/>
        <rFont val="Calibri"/>
        <family val="2"/>
        <scheme val="minor"/>
      </rPr>
      <t xml:space="preserve"> literature</t>
    </r>
    <r>
      <rPr>
        <sz val="11"/>
        <color theme="1"/>
        <rFont val="Calibri"/>
        <family val="2"/>
        <scheme val="minor"/>
      </rPr>
      <t xml:space="preserve"> on the topic. For a straightforward discussion see Khosravi et al, 2021 (Global Epidemiology :see references below), and for a review plus implementation package in R, see Ferguson and O'Connell 2024, Eur J Epidemiol: see full reference below). </t>
    </r>
  </si>
  <si>
    <r>
      <t xml:space="preserve">You are probably the best judge of that. You have a few options. For example, you can try a </t>
    </r>
    <r>
      <rPr>
        <b/>
        <sz val="11"/>
        <color theme="1"/>
        <rFont val="Calibri"/>
        <family val="2"/>
        <scheme val="minor"/>
      </rPr>
      <t>range</t>
    </r>
    <r>
      <rPr>
        <sz val="11"/>
        <color theme="1"/>
        <rFont val="Calibri"/>
        <family val="2"/>
        <scheme val="minor"/>
      </rPr>
      <t xml:space="preserve"> of risk factor estimates. Also, if you have a sense of the degree of under- or over-reporting of exposures in surveys, you can incorporate that in the '</t>
    </r>
    <r>
      <rPr>
        <b/>
        <sz val="11"/>
        <color theme="1"/>
        <rFont val="Calibri"/>
        <family val="2"/>
        <scheme val="minor"/>
      </rPr>
      <t>bias' factor</t>
    </r>
    <r>
      <rPr>
        <sz val="11"/>
        <color theme="1"/>
        <rFont val="Calibri"/>
        <family val="2"/>
        <scheme val="minor"/>
      </rPr>
      <t xml:space="preserve">'  field on the data entry dashboard and the tool will correct the estimates by the bias factor. Also, as noted above, if you have the right data you can use the Miettinien formula or more sophisticated approaches (see references) to reduce the effect of bias and confonding. </t>
    </r>
  </si>
  <si>
    <t xml:space="preserve">How do I actually use this tool? </t>
  </si>
  <si>
    <t xml:space="preserve">Yes, we are currently working on other risk factors, and we will be deploying new versions as we finalize each new section. </t>
  </si>
  <si>
    <t>References cited</t>
  </si>
  <si>
    <r>
      <t xml:space="preserve">The references used to extract the relative risk estimates are listed below the tables for each risk factor.  
Here are selected references (chosen among many available) on Population Attributable Fraction:
1. </t>
    </r>
    <r>
      <rPr>
        <b/>
        <sz val="11"/>
        <color theme="1"/>
        <rFont val="Calibri"/>
        <family val="2"/>
        <scheme val="minor"/>
      </rPr>
      <t>Ferguson J, O'Connell M. Estimating and displaying population attributable fractions using the R package: graphPAF</t>
    </r>
    <r>
      <rPr>
        <sz val="11"/>
        <color theme="1"/>
        <rFont val="Calibri"/>
        <family val="2"/>
        <scheme val="minor"/>
      </rPr>
      <t xml:space="preserve">. Eur J Epidemiol. 2024 Jul;39(7):715-742. doi: 10.1007/s10654-024-01129-1. Epub 2024 Jul 6. PMID: 38971917; PMCID: PMC11343908.
https://pubmed.ncbi.nlm.nih.gov/38971917/
As the authors suggest, this paper can be used as both a review and guide to attributable fraction estimation and as a tutorial on how to use graphPAF for implementation in R. Highly recommended for both reasons.
2. Khosravi A, Nazemipour M, Shinozaki T, Mansournia MA. </t>
    </r>
    <r>
      <rPr>
        <b/>
        <sz val="11"/>
        <color theme="1"/>
        <rFont val="Calibri"/>
        <family val="2"/>
        <scheme val="minor"/>
      </rPr>
      <t>Population attributable fraction in textbooks: Time to revise</t>
    </r>
    <r>
      <rPr>
        <sz val="11"/>
        <color theme="1"/>
        <rFont val="Calibri"/>
        <family val="2"/>
        <scheme val="minor"/>
      </rPr>
      <t xml:space="preserve">. Glob Epidemiol. 2021 Aug 28;3:100062. doi: 10.1016/j.gloepi.2021.100062. PMID: 37635714; PMCID: PMC10445975.
https://www.sciencedirect.com/science/article/pii/S259011332100016X?via%3Dihub
A less intensive but slightly provocative review of how PAF is taught in textbooks, highlighting common interpretations, assumptions, and shortcoming. 
2. 
</t>
    </r>
  </si>
  <si>
    <r>
      <t xml:space="preserve">PEACE is a tool to estimate the </t>
    </r>
    <r>
      <rPr>
        <b/>
        <sz val="11"/>
        <color theme="1"/>
        <rFont val="Calibri"/>
        <family val="2"/>
        <scheme val="minor"/>
      </rPr>
      <t xml:space="preserve">Population Attributable Fraction (PAF) </t>
    </r>
    <r>
      <rPr>
        <sz val="11"/>
        <color theme="1"/>
        <rFont val="Calibri"/>
        <family val="2"/>
        <scheme val="minor"/>
      </rPr>
      <t xml:space="preserve">of some common adverse pregnancy-related outcomes for selected risk factors.  </t>
    </r>
  </si>
  <si>
    <t>Population Attributable Fraction (PAF) and the PEACE tool: Frequently asked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</si>
</sst>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20" x14ac:knownFonts="1">
    <font>
      <sz val="11"/>
      <color theme="1"/>
      <name val="Calibri"/>
      <family val="2"/>
      <scheme val="minor"/>
    </font>
    <font>
      <i/>
      <sz val="14"/>
      <color indexed="8"/>
      <name val="Calibri"/>
      <family val="2"/>
    </font>
    <font>
      <b/>
      <sz val="14"/>
      <color theme="1"/>
      <name val="Calibri"/>
      <family val="2"/>
      <scheme val="minor"/>
    </font>
    <font>
      <b/>
      <sz val="14"/>
      <name val="Calibri"/>
      <family val="2"/>
      <scheme val="minor"/>
    </font>
    <font>
      <i/>
      <sz val="14"/>
      <name val="Calibri"/>
      <family val="2"/>
      <scheme val="minor"/>
    </font>
    <font>
      <b/>
      <sz val="14"/>
      <color rgb="FF002060"/>
      <name val="Calibri"/>
      <family val="2"/>
      <scheme val="minor"/>
    </font>
    <font>
      <b/>
      <sz val="14"/>
      <color theme="0"/>
      <name val="Calibri"/>
      <family val="2"/>
      <scheme val="minor"/>
    </font>
    <font>
      <b/>
      <sz val="14"/>
      <color rgb="FFFF0000"/>
      <name val="Calibri"/>
      <family val="2"/>
      <scheme val="minor"/>
    </font>
    <font>
      <i/>
      <sz val="14"/>
      <color theme="1"/>
      <name val="Calibri"/>
      <family val="2"/>
      <scheme val="minor"/>
    </font>
    <font>
      <sz val="14"/>
      <color theme="1"/>
      <name val="Calibri"/>
      <family val="2"/>
      <scheme val="minor"/>
    </font>
    <font>
      <i/>
      <sz val="14"/>
      <color rgb="FF002060"/>
      <name val="Calibri"/>
      <family val="2"/>
      <scheme val="minor"/>
    </font>
    <font>
      <b/>
      <i/>
      <sz val="36"/>
      <name val="Calibri"/>
      <family val="2"/>
      <scheme val="minor"/>
    </font>
    <font>
      <b/>
      <sz val="16"/>
      <color rgb="FF002060"/>
      <name val="Calibri"/>
      <family val="2"/>
      <scheme val="minor"/>
    </font>
    <font>
      <b/>
      <i/>
      <sz val="22"/>
      <color rgb="FF002060"/>
      <name val="Calibri"/>
      <family val="2"/>
      <scheme val="minor"/>
    </font>
    <font>
      <sz val="11"/>
      <color theme="1"/>
      <name val="Calibri"/>
      <family val="2"/>
      <scheme val="minor"/>
    </font>
    <font>
      <b/>
      <sz val="16"/>
      <color theme="3" tint="-0.249977111117893"/>
      <name val="Calibri"/>
      <family val="2"/>
      <scheme val="minor"/>
    </font>
    <font>
      <b/>
      <sz val="14"/>
      <color theme="3" tint="-0.249977111117893"/>
      <name val="Calibri"/>
      <family val="2"/>
      <scheme val="minor"/>
    </font>
    <font>
      <b/>
      <sz val="20"/>
      <color theme="1"/>
      <name val="Calibri"/>
      <family val="2"/>
      <scheme val="minor"/>
    </font>
    <font>
      <b/>
      <sz val="18"/>
      <color theme="1"/>
      <name val="Calibri"/>
      <family val="2"/>
      <scheme val="minor"/>
    </font>
    <font>
      <b/>
      <sz val="16"/>
      <color theme="1"/>
      <name val="Calibri"/>
      <family val="2"/>
      <scheme val="minor"/>
    </font>
    <font>
      <b/>
      <sz val="12"/>
      <color theme="3" tint="-0.249977111117893"/>
      <name val="Calibri"/>
      <family val="2"/>
      <scheme val="minor"/>
    </font>
    <font>
      <b/>
      <sz val="14"/>
      <color theme="4"/>
      <name val="Calibri"/>
      <family val="2"/>
      <scheme val="minor"/>
    </font>
    <font>
      <b/>
      <sz val="16"/>
      <color theme="4"/>
      <name val="Calibri"/>
      <family val="2"/>
      <scheme val="minor"/>
    </font>
    <font>
      <b/>
      <sz val="14"/>
      <color theme="3"/>
      <name val="Calibri"/>
      <family val="2"/>
      <scheme val="minor"/>
    </font>
    <font>
      <b/>
      <sz val="18"/>
      <color theme="3"/>
      <name val="Calibri"/>
      <family val="2"/>
      <scheme val="minor"/>
    </font>
    <font>
      <b/>
      <sz val="16"/>
      <color theme="3"/>
      <name val="Calibri"/>
      <family val="2"/>
      <scheme val="minor"/>
    </font>
    <font>
      <b/>
      <sz val="18"/>
      <color theme="5"/>
      <name val="Calibri"/>
      <family val="2"/>
      <scheme val="minor"/>
    </font>
    <font>
      <b/>
      <sz val="16"/>
      <color theme="4" tint="-0.499984740745262"/>
      <name val="Calibri"/>
      <family val="2"/>
      <scheme val="minor"/>
    </font>
    <font>
      <b/>
      <sz val="20"/>
      <color theme="5" tint="-0.249977111117893"/>
      <name val="Calibri"/>
      <family val="2"/>
      <scheme val="minor"/>
    </font>
    <font>
      <b/>
      <sz val="11"/>
      <color rgb="FFFF0000"/>
      <name val="Calibri"/>
      <family val="2"/>
      <scheme val="minor"/>
    </font>
    <font>
      <b/>
      <sz val="20"/>
      <color rgb="FF00B050"/>
      <name val="Calibri"/>
      <family val="2"/>
      <scheme val="minor"/>
    </font>
    <font>
      <b/>
      <sz val="22"/>
      <color rgb="FF00B050"/>
      <name val="Calibri"/>
      <family val="2"/>
      <scheme val="minor"/>
    </font>
    <font>
      <b/>
      <i/>
      <sz val="14"/>
      <color theme="1"/>
      <name val="Calibri"/>
      <family val="2"/>
      <scheme val="minor"/>
    </font>
    <font>
      <sz val="11"/>
      <color rgb="FF006100"/>
      <name val="Calibri"/>
      <family val="2"/>
      <scheme val="minor"/>
    </font>
    <font>
      <b/>
      <sz val="16"/>
      <color rgb="FF006100"/>
      <name val="Calibri"/>
      <family val="2"/>
      <scheme val="minor"/>
    </font>
    <font>
      <i/>
      <sz val="14"/>
      <color rgb="FFFF0000"/>
      <name val="Calibri"/>
      <family val="2"/>
      <scheme val="minor"/>
    </font>
    <font>
      <i/>
      <sz val="14"/>
      <color rgb="FF00B050"/>
      <name val="Calibri"/>
      <family val="2"/>
      <scheme val="minor"/>
    </font>
    <font>
      <i/>
      <sz val="10"/>
      <color theme="1"/>
      <name val="Calibri"/>
      <family val="2"/>
      <scheme val="minor"/>
    </font>
    <font>
      <sz val="12"/>
      <color theme="1"/>
      <name val="Calibri"/>
      <family val="2"/>
      <scheme val="minor"/>
    </font>
    <font>
      <i/>
      <sz val="14"/>
      <color rgb="FF0070C0"/>
      <name val="Calibri"/>
      <family val="2"/>
      <scheme val="minor"/>
    </font>
    <font>
      <sz val="12"/>
      <color rgb="FF002060"/>
      <name val="Calibri"/>
      <family val="2"/>
      <scheme val="minor"/>
    </font>
    <font>
      <b/>
      <sz val="18"/>
      <color rgb="FF002060"/>
      <name val="Calibri"/>
      <family val="2"/>
      <scheme val="minor"/>
    </font>
    <font>
      <sz val="12"/>
      <color rgb="FFFF0000"/>
      <name val="Calibri"/>
      <family val="2"/>
      <scheme val="minor"/>
    </font>
    <font>
      <b/>
      <sz val="14"/>
      <color theme="0" tint="-0.34998626667073579"/>
      <name val="Calibri"/>
      <family val="2"/>
      <scheme val="minor"/>
    </font>
    <font>
      <b/>
      <sz val="16"/>
      <color theme="5"/>
      <name val="Calibri"/>
      <family val="2"/>
      <scheme val="minor"/>
    </font>
    <font>
      <b/>
      <sz val="18"/>
      <color rgb="FF00B050"/>
      <name val="Calibri"/>
      <family val="2"/>
      <scheme val="minor"/>
    </font>
    <font>
      <b/>
      <sz val="24"/>
      <color rgb="FF002060"/>
      <name val="Calibri"/>
      <family val="2"/>
      <scheme val="minor"/>
    </font>
    <font>
      <b/>
      <sz val="22"/>
      <color rgb="FF0070C0"/>
      <name val="Calibri"/>
      <family val="2"/>
      <scheme val="minor"/>
    </font>
    <font>
      <i/>
      <sz val="10"/>
      <color rgb="FF002060"/>
      <name val="Calibri"/>
      <family val="2"/>
      <scheme val="minor"/>
    </font>
    <font>
      <b/>
      <i/>
      <sz val="14"/>
      <color rgb="FF002060"/>
      <name val="Calibri"/>
      <family val="2"/>
      <scheme val="minor"/>
    </font>
    <font>
      <b/>
      <i/>
      <sz val="10"/>
      <color rgb="FF002060"/>
      <name val="Calibri"/>
      <family val="2"/>
      <scheme val="minor"/>
    </font>
    <font>
      <i/>
      <sz val="12"/>
      <color rgb="FF002060"/>
      <name val="Calibri"/>
      <family val="2"/>
      <scheme val="minor"/>
    </font>
    <font>
      <b/>
      <i/>
      <sz val="12"/>
      <color rgb="FF002060"/>
      <name val="Calibri"/>
      <family val="2"/>
      <scheme val="minor"/>
    </font>
    <font>
      <i/>
      <sz val="12"/>
      <color rgb="FF0070C0"/>
      <name val="Calibri"/>
      <family val="2"/>
      <scheme val="minor"/>
    </font>
    <font>
      <i/>
      <sz val="10"/>
      <color rgb="FF0070C0"/>
      <name val="Calibri"/>
      <family val="2"/>
      <scheme val="minor"/>
    </font>
    <font>
      <i/>
      <sz val="12"/>
      <color theme="1"/>
      <name val="Calibri"/>
      <family val="2"/>
      <scheme val="minor"/>
    </font>
    <font>
      <i/>
      <sz val="12"/>
      <name val="Calibri"/>
      <family val="2"/>
      <scheme val="minor"/>
    </font>
    <font>
      <b/>
      <sz val="12"/>
      <color theme="1"/>
      <name val="Calibri"/>
      <family val="2"/>
      <scheme val="minor"/>
    </font>
    <font>
      <sz val="11"/>
      <color rgb="FF002060"/>
      <name val="Calibri"/>
      <family val="2"/>
      <scheme val="minor"/>
    </font>
    <font>
      <b/>
      <sz val="11"/>
      <color rgb="FF002060"/>
      <name val="Calibri"/>
      <family val="2"/>
      <scheme val="minor"/>
    </font>
    <font>
      <b/>
      <sz val="20"/>
      <color theme="3" tint="-0.249977111117893"/>
      <name val="Calibri"/>
      <family val="2"/>
      <scheme val="minor"/>
    </font>
    <font>
      <b/>
      <sz val="14"/>
      <color rgb="FF002060"/>
      <name val="Symbol"/>
      <family val="1"/>
      <charset val="2"/>
    </font>
    <font>
      <b/>
      <sz val="14"/>
      <color rgb="FF002060"/>
      <name val="Calibri"/>
      <family val="2"/>
    </font>
    <font>
      <u/>
      <sz val="10"/>
      <color rgb="FF0070C0"/>
      <name val="Calibri"/>
      <family val="2"/>
      <scheme val="minor"/>
    </font>
    <font>
      <i/>
      <sz val="11"/>
      <color theme="1"/>
      <name val="Calibri"/>
      <family val="2"/>
      <scheme val="minor"/>
    </font>
    <font>
      <b/>
      <i/>
      <sz val="16"/>
      <color rgb="FF00B050"/>
      <name val="Calibri"/>
      <family val="2"/>
      <scheme val="minor"/>
    </font>
    <font>
      <b/>
      <i/>
      <sz val="22"/>
      <color rgb="FF92D050"/>
      <name val="Calibri"/>
      <family val="2"/>
      <scheme val="minor"/>
    </font>
    <font>
      <b/>
      <sz val="16"/>
      <color theme="3" tint="0.39997558519241921"/>
      <name val="Calibri"/>
      <family val="2"/>
      <scheme val="minor"/>
    </font>
    <font>
      <b/>
      <sz val="11"/>
      <color rgb="FF7030A0"/>
      <name val="Calibri"/>
      <family val="2"/>
      <scheme val="minor"/>
    </font>
    <font>
      <b/>
      <sz val="18"/>
      <color rgb="FFC00000"/>
      <name val="Calibri"/>
      <family val="2"/>
      <scheme val="minor"/>
    </font>
    <font>
      <b/>
      <sz val="22"/>
      <color theme="3" tint="-0.249977111117893"/>
      <name val="Calibri"/>
      <family val="2"/>
      <scheme val="minor"/>
    </font>
    <font>
      <b/>
      <sz val="48"/>
      <color theme="5"/>
      <name val="Calibri"/>
      <family val="2"/>
      <scheme val="minor"/>
    </font>
    <font>
      <b/>
      <i/>
      <sz val="24"/>
      <color rgb="FF00B050"/>
      <name val="Calibri"/>
      <family val="2"/>
      <scheme val="minor"/>
    </font>
    <font>
      <b/>
      <sz val="11"/>
      <color theme="3" tint="0.39997558519241921"/>
      <name val="Calibri"/>
      <family val="2"/>
      <scheme val="minor"/>
    </font>
    <font>
      <b/>
      <i/>
      <sz val="12"/>
      <color rgb="FF00B050"/>
      <name val="Calibri"/>
      <family val="2"/>
      <scheme val="minor"/>
    </font>
    <font>
      <b/>
      <u/>
      <sz val="16"/>
      <color theme="5"/>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color indexed="81"/>
      <name val="Tahoma"/>
      <family val="2"/>
    </font>
    <font>
      <sz val="12"/>
      <color indexed="81"/>
      <name val="Tahoma"/>
      <family val="2"/>
    </font>
    <font>
      <b/>
      <u/>
      <sz val="22"/>
      <color theme="3" tint="-0.249977111117893"/>
      <name val="Calibri"/>
      <family val="2"/>
      <scheme val="minor"/>
    </font>
    <font>
      <b/>
      <sz val="11"/>
      <color theme="1"/>
      <name val="Calibri"/>
      <family val="2"/>
      <scheme val="minor"/>
    </font>
    <font>
      <b/>
      <sz val="14"/>
      <color theme="4" tint="-0.499984740745262"/>
      <name val="Calibri"/>
      <family val="2"/>
      <scheme val="minor"/>
    </font>
    <font>
      <b/>
      <sz val="8"/>
      <color theme="4" tint="-0.499984740745262"/>
      <name val="Calibri"/>
      <family val="2"/>
      <scheme val="minor"/>
    </font>
    <font>
      <sz val="10"/>
      <color indexed="81"/>
      <name val="Tahoma"/>
      <family val="2"/>
    </font>
    <font>
      <b/>
      <sz val="16"/>
      <color rgb="FF00B050"/>
      <name val="Calibri"/>
      <family val="2"/>
      <scheme val="minor"/>
    </font>
    <font>
      <b/>
      <sz val="16"/>
      <name val="Calibri"/>
      <family val="2"/>
      <scheme val="minor"/>
    </font>
    <font>
      <b/>
      <sz val="18"/>
      <color theme="3" tint="-0.249977111117893"/>
      <name val="Calibri"/>
      <family val="2"/>
      <scheme val="minor"/>
    </font>
    <font>
      <b/>
      <sz val="18"/>
      <color theme="0"/>
      <name val="Calibri"/>
      <family val="2"/>
      <scheme val="minor"/>
    </font>
    <font>
      <b/>
      <sz val="18"/>
      <name val="Calibri"/>
      <family val="2"/>
      <scheme val="minor"/>
    </font>
    <font>
      <b/>
      <sz val="24"/>
      <color theme="3" tint="-0.249977111117893"/>
      <name val="Calibri"/>
      <family val="2"/>
      <scheme val="minor"/>
    </font>
    <font>
      <b/>
      <i/>
      <sz val="14"/>
      <color theme="9" tint="-0.249977111117893"/>
      <name val="Calibri"/>
      <family val="2"/>
      <scheme val="minor"/>
    </font>
    <font>
      <b/>
      <i/>
      <sz val="11"/>
      <color theme="9" tint="0.39997558519241921"/>
      <name val="Calibri"/>
      <family val="2"/>
      <scheme val="minor"/>
    </font>
    <font>
      <b/>
      <sz val="24"/>
      <color theme="1"/>
      <name val="Calibri"/>
      <family val="2"/>
      <scheme val="minor"/>
    </font>
    <font>
      <sz val="24"/>
      <color theme="1"/>
      <name val="Calibri"/>
      <family val="2"/>
      <scheme val="minor"/>
    </font>
    <font>
      <i/>
      <sz val="12"/>
      <color indexed="8"/>
      <name val="Calibri"/>
      <family val="2"/>
    </font>
    <font>
      <sz val="16"/>
      <color theme="3" tint="-0.249977111117893"/>
      <name val="Calibri"/>
      <family val="2"/>
      <scheme val="minor"/>
    </font>
    <font>
      <sz val="9"/>
      <color indexed="81"/>
      <name val="Tahoma"/>
      <charset val="1"/>
    </font>
    <font>
      <b/>
      <i/>
      <sz val="12"/>
      <color theme="5"/>
      <name val="Calibri"/>
      <family val="2"/>
      <scheme val="minor"/>
    </font>
    <font>
      <b/>
      <sz val="14"/>
      <color theme="5"/>
      <name val="Calibri"/>
      <family val="2"/>
      <scheme val="minor"/>
    </font>
    <font>
      <b/>
      <i/>
      <sz val="14"/>
      <color rgb="FF00B050"/>
      <name val="Calibri"/>
      <family val="2"/>
      <scheme val="minor"/>
    </font>
    <font>
      <b/>
      <i/>
      <sz val="14"/>
      <color theme="6" tint="-0.499984740745262"/>
      <name val="Calibri"/>
      <family val="2"/>
      <scheme val="minor"/>
    </font>
    <font>
      <b/>
      <sz val="72"/>
      <color theme="5"/>
      <name val="Calibri"/>
      <family val="2"/>
      <scheme val="minor"/>
    </font>
    <font>
      <b/>
      <sz val="22"/>
      <color theme="5" tint="-0.249977111117893"/>
      <name val="Calibri"/>
      <family val="2"/>
      <scheme val="minor"/>
    </font>
    <font>
      <sz val="48"/>
      <color theme="5"/>
      <name val="Calibri"/>
      <family val="2"/>
      <scheme val="minor"/>
    </font>
    <font>
      <sz val="28"/>
      <color theme="5"/>
      <name val="Calibri"/>
      <family val="2"/>
      <scheme val="minor"/>
    </font>
    <font>
      <sz val="28"/>
      <color theme="5"/>
      <name val="Symbol"/>
      <family val="1"/>
      <charset val="2"/>
    </font>
    <font>
      <b/>
      <sz val="20"/>
      <color rgb="FF002060"/>
      <name val="Calibri"/>
      <family val="2"/>
      <scheme val="minor"/>
    </font>
    <font>
      <b/>
      <sz val="14"/>
      <color rgb="FF212529"/>
      <name val="Segoe UI"/>
      <family val="2"/>
    </font>
    <font>
      <sz val="14"/>
      <color rgb="FF212529"/>
      <name val="Segoe UI"/>
      <family val="2"/>
    </font>
    <font>
      <u/>
      <sz val="14"/>
      <color rgb="FF075290"/>
      <name val="Segoe UI"/>
      <family val="2"/>
    </font>
    <font>
      <b/>
      <sz val="14"/>
      <color rgb="FF000000"/>
      <name val="Segoe UI"/>
      <family val="2"/>
    </font>
    <font>
      <sz val="14"/>
      <color rgb="FF000000"/>
      <name val="Segoe UI"/>
      <family val="2"/>
    </font>
    <font>
      <b/>
      <sz val="12"/>
      <color rgb="FF212529"/>
      <name val="Arial"/>
      <family val="2"/>
    </font>
    <font>
      <sz val="12"/>
      <color rgb="FF212529"/>
      <name val="Arial"/>
      <family val="2"/>
    </font>
    <font>
      <b/>
      <sz val="11"/>
      <color rgb="FF212529"/>
      <name val="Arial"/>
      <family val="2"/>
    </font>
    <font>
      <b/>
      <sz val="14"/>
      <color theme="3"/>
      <name val="Segoe UI"/>
      <family val="2"/>
    </font>
    <font>
      <b/>
      <sz val="18"/>
      <color theme="4" tint="-0.499984740745262"/>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6EFCE"/>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rgb="FFD3DAFC"/>
        <bgColor indexed="64"/>
      </patternFill>
    </fill>
  </fills>
  <borders count="69">
    <border>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style="thin">
        <color indexed="64"/>
      </left>
      <right/>
      <top style="thin">
        <color indexed="64"/>
      </top>
      <bottom style="medium">
        <color indexed="64"/>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top style="medium">
        <color rgb="FFDEE2E6"/>
      </top>
      <bottom style="thick">
        <color rgb="FFDEE2E6"/>
      </bottom>
      <diagonal/>
    </border>
    <border>
      <left/>
      <right/>
      <top style="medium">
        <color rgb="FFDEE2E6"/>
      </top>
      <bottom/>
      <diagonal/>
    </border>
    <border>
      <left/>
      <right/>
      <top style="thick">
        <color rgb="FFDEE2E6"/>
      </top>
      <bottom style="medium">
        <color rgb="FFDEE2E6"/>
      </bottom>
      <diagonal/>
    </border>
    <border>
      <left style="thick">
        <color rgb="FFF7F8F8"/>
      </left>
      <right style="thick">
        <color rgb="FFF7F8F8"/>
      </right>
      <top style="thick">
        <color rgb="FFF7F8F8"/>
      </top>
      <bottom style="thick">
        <color rgb="FFF7F8F8"/>
      </bottom>
      <diagonal/>
    </border>
    <border>
      <left style="thick">
        <color rgb="FFF7F8F8"/>
      </left>
      <right style="thick">
        <color rgb="FFF7F8F8"/>
      </right>
      <top style="thick">
        <color rgb="FFF7F8F8"/>
      </top>
      <bottom/>
      <diagonal/>
    </border>
  </borders>
  <cellStyleXfs count="4">
    <xf numFmtId="0" fontId="0" fillId="0" borderId="0"/>
    <xf numFmtId="9" fontId="14" fillId="0" borderId="0" applyFont="0" applyFill="0" applyBorder="0" applyAlignment="0" applyProtection="0"/>
    <xf numFmtId="0" fontId="33" fillId="16" borderId="0" applyNumberFormat="0" applyBorder="0" applyAlignment="0" applyProtection="0"/>
    <xf numFmtId="43" fontId="14" fillId="0" borderId="0" applyFont="0" applyFill="0" applyBorder="0" applyAlignment="0" applyProtection="0"/>
  </cellStyleXfs>
  <cellXfs count="569">
    <xf numFmtId="0" fontId="0" fillId="0" borderId="0" xfId="0"/>
    <xf numFmtId="0" fontId="2" fillId="2" borderId="0" xfId="0" applyFont="1" applyFill="1" applyAlignment="1">
      <alignment vertical="center"/>
    </xf>
    <xf numFmtId="3" fontId="2" fillId="2" borderId="0" xfId="0" applyNumberFormat="1" applyFont="1" applyFill="1" applyAlignment="1">
      <alignment horizontal="center" vertical="center"/>
    </xf>
    <xf numFmtId="0" fontId="2" fillId="2" borderId="0" xfId="0" applyFont="1" applyFill="1" applyAlignment="1">
      <alignment vertical="center" wrapText="1"/>
    </xf>
    <xf numFmtId="2" fontId="2" fillId="2" borderId="0" xfId="0" applyNumberFormat="1" applyFont="1" applyFill="1" applyAlignment="1">
      <alignment horizontal="center" vertical="center" wrapText="1"/>
    </xf>
    <xf numFmtId="10"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0" fontId="4"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0" fillId="2" borderId="0" xfId="0" applyFill="1"/>
    <xf numFmtId="0" fontId="8" fillId="2" borderId="0" xfId="0" applyFont="1" applyFill="1" applyAlignment="1">
      <alignment horizontal="left" vertical="center"/>
    </xf>
    <xf numFmtId="0" fontId="2" fillId="2" borderId="0" xfId="0" applyFont="1" applyFill="1"/>
    <xf numFmtId="2" fontId="6" fillId="2" borderId="0" xfId="0" applyNumberFormat="1" applyFont="1" applyFill="1" applyAlignment="1">
      <alignment horizontal="center" vertical="center"/>
    </xf>
    <xf numFmtId="0" fontId="9" fillId="2" borderId="0" xfId="0" applyFont="1" applyFill="1" applyAlignment="1">
      <alignment vertical="top" wrapText="1"/>
    </xf>
    <xf numFmtId="164" fontId="7" fillId="4" borderId="4" xfId="0" applyNumberFormat="1" applyFont="1" applyFill="1" applyBorder="1" applyAlignment="1">
      <alignment horizontal="center" vertical="center" wrapText="1"/>
    </xf>
    <xf numFmtId="0" fontId="3" fillId="2" borderId="0" xfId="0" applyFont="1" applyFill="1" applyAlignment="1">
      <alignment vertical="center"/>
    </xf>
    <xf numFmtId="2" fontId="2" fillId="2" borderId="4" xfId="0" applyNumberFormat="1" applyFont="1" applyFill="1" applyBorder="1" applyAlignment="1">
      <alignment horizontal="center" vertical="center" wrapText="1"/>
    </xf>
    <xf numFmtId="0" fontId="8" fillId="14" borderId="0" xfId="0" applyFont="1" applyFill="1" applyAlignment="1">
      <alignment vertical="center" wrapText="1"/>
    </xf>
    <xf numFmtId="0" fontId="2" fillId="2" borderId="4" xfId="0" applyFont="1" applyFill="1" applyBorder="1" applyAlignment="1">
      <alignment horizontal="center" vertical="center" wrapText="1"/>
    </xf>
    <xf numFmtId="0" fontId="7" fillId="4" borderId="4" xfId="0" applyFont="1" applyFill="1" applyBorder="1" applyAlignment="1">
      <alignment vertical="center"/>
    </xf>
    <xf numFmtId="0" fontId="8" fillId="2" borderId="10" xfId="0" applyFont="1" applyFill="1" applyBorder="1" applyAlignment="1">
      <alignment horizontal="left" vertical="center"/>
    </xf>
    <xf numFmtId="3" fontId="12" fillId="6" borderId="0" xfId="0" applyNumberFormat="1" applyFont="1" applyFill="1" applyAlignment="1">
      <alignment horizontal="center" vertical="center"/>
    </xf>
    <xf numFmtId="0" fontId="2" fillId="5" borderId="4" xfId="0" applyFont="1" applyFill="1" applyBorder="1" applyAlignment="1">
      <alignment horizontal="center" vertical="center" wrapText="1"/>
    </xf>
    <xf numFmtId="164" fontId="28" fillId="6" borderId="0" xfId="1" applyNumberFormat="1" applyFont="1" applyFill="1" applyBorder="1" applyAlignment="1">
      <alignment horizontal="center" vertical="center"/>
    </xf>
    <xf numFmtId="3" fontId="13" fillId="5" borderId="4" xfId="0" applyNumberFormat="1" applyFont="1" applyFill="1" applyBorder="1" applyAlignment="1">
      <alignment horizontal="center" vertical="center" wrapText="1"/>
    </xf>
    <xf numFmtId="0" fontId="8" fillId="0" borderId="0" xfId="0" applyFont="1" applyAlignment="1">
      <alignment horizontal="left" vertical="center"/>
    </xf>
    <xf numFmtId="0" fontId="7" fillId="2" borderId="0" xfId="0" applyFont="1" applyFill="1" applyAlignment="1">
      <alignment vertical="center"/>
    </xf>
    <xf numFmtId="0" fontId="8" fillId="14" borderId="0" xfId="0" applyFont="1" applyFill="1" applyAlignment="1">
      <alignment horizontal="right" vertical="center" wrapText="1"/>
    </xf>
    <xf numFmtId="0" fontId="36" fillId="2" borderId="0" xfId="0" applyFont="1" applyFill="1" applyAlignment="1">
      <alignment horizontal="left" vertical="center" wrapText="1"/>
    </xf>
    <xf numFmtId="0" fontId="36" fillId="2" borderId="0" xfId="0" applyFont="1" applyFill="1" applyAlignment="1">
      <alignment horizontal="left" vertical="center"/>
    </xf>
    <xf numFmtId="0" fontId="9" fillId="2" borderId="0" xfId="0" applyFont="1" applyFill="1" applyAlignment="1">
      <alignment horizontal="left" vertical="top"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40" fillId="2" borderId="0" xfId="0" applyFont="1" applyFill="1" applyAlignment="1">
      <alignment horizontal="left" vertical="center"/>
    </xf>
    <xf numFmtId="0" fontId="40" fillId="2" borderId="0" xfId="0" applyFont="1" applyFill="1" applyAlignment="1">
      <alignment vertical="center"/>
    </xf>
    <xf numFmtId="0" fontId="40" fillId="2" borderId="0" xfId="0" applyFont="1" applyFill="1" applyAlignment="1">
      <alignment horizontal="left" vertical="center" wrapText="1"/>
    </xf>
    <xf numFmtId="0" fontId="40" fillId="2" borderId="0" xfId="0" applyFont="1" applyFill="1" applyAlignment="1">
      <alignment horizontal="left"/>
    </xf>
    <xf numFmtId="3" fontId="2" fillId="2" borderId="0" xfId="0" applyNumberFormat="1" applyFont="1" applyFill="1" applyAlignment="1">
      <alignment horizontal="left" vertical="center"/>
    </xf>
    <xf numFmtId="0" fontId="9" fillId="2" borderId="0" xfId="0" applyFont="1" applyFill="1" applyAlignment="1">
      <alignment horizontal="right" vertical="top" wrapText="1"/>
    </xf>
    <xf numFmtId="3" fontId="2" fillId="2" borderId="0" xfId="0" applyNumberFormat="1" applyFont="1" applyFill="1" applyAlignment="1">
      <alignment horizontal="right" vertical="center"/>
    </xf>
    <xf numFmtId="0" fontId="8" fillId="2" borderId="0" xfId="0" applyFont="1" applyFill="1" applyAlignment="1">
      <alignment vertical="center" wrapText="1"/>
    </xf>
    <xf numFmtId="0" fontId="6" fillId="2" borderId="0" xfId="0" applyFont="1" applyFill="1" applyAlignment="1">
      <alignment vertical="center"/>
    </xf>
    <xf numFmtId="2" fontId="6" fillId="2" borderId="0" xfId="0" applyNumberFormat="1" applyFont="1" applyFill="1" applyAlignment="1">
      <alignment horizontal="right" vertical="center"/>
    </xf>
    <xf numFmtId="2" fontId="6" fillId="2" borderId="0" xfId="0" applyNumberFormat="1" applyFont="1" applyFill="1" applyAlignment="1">
      <alignment horizontal="left" vertical="center"/>
    </xf>
    <xf numFmtId="2" fontId="6" fillId="2" borderId="0" xfId="0" applyNumberFormat="1" applyFont="1" applyFill="1" applyAlignment="1">
      <alignment horizontal="center" vertical="center" wrapText="1"/>
    </xf>
    <xf numFmtId="3" fontId="21" fillId="2" borderId="0" xfId="0" applyNumberFormat="1" applyFont="1" applyFill="1" applyAlignment="1">
      <alignment horizontal="center" vertical="center"/>
    </xf>
    <xf numFmtId="2" fontId="21" fillId="2" borderId="0" xfId="0" applyNumberFormat="1" applyFont="1" applyFill="1" applyAlignment="1">
      <alignment horizontal="center" vertical="center"/>
    </xf>
    <xf numFmtId="164" fontId="24" fillId="2" borderId="0" xfId="0" applyNumberFormat="1" applyFont="1" applyFill="1" applyAlignment="1">
      <alignment horizontal="center" vertical="center"/>
    </xf>
    <xf numFmtId="164" fontId="23" fillId="2" borderId="0" xfId="0" applyNumberFormat="1" applyFont="1" applyFill="1" applyAlignment="1">
      <alignment horizontal="center" vertical="center"/>
    </xf>
    <xf numFmtId="164" fontId="21" fillId="2" borderId="0" xfId="0" applyNumberFormat="1" applyFont="1" applyFill="1" applyAlignment="1">
      <alignment horizontal="center" vertical="center"/>
    </xf>
    <xf numFmtId="3" fontId="26" fillId="2" borderId="0" xfId="0" applyNumberFormat="1" applyFont="1" applyFill="1" applyAlignment="1">
      <alignment horizontal="center" vertical="center"/>
    </xf>
    <xf numFmtId="3" fontId="21" fillId="2" borderId="0" xfId="0" applyNumberFormat="1" applyFont="1" applyFill="1" applyAlignment="1">
      <alignment horizontal="right" vertical="center"/>
    </xf>
    <xf numFmtId="3" fontId="22" fillId="2" borderId="0" xfId="0" applyNumberFormat="1" applyFont="1" applyFill="1" applyAlignment="1">
      <alignment horizontal="left" vertical="center"/>
    </xf>
    <xf numFmtId="3" fontId="22" fillId="2" borderId="0" xfId="0" applyNumberFormat="1" applyFont="1" applyFill="1" applyAlignment="1">
      <alignment horizontal="right" vertical="center"/>
    </xf>
    <xf numFmtId="3" fontId="21" fillId="2" borderId="0" xfId="0" applyNumberFormat="1" applyFont="1" applyFill="1" applyAlignment="1">
      <alignment horizontal="left" vertical="center"/>
    </xf>
    <xf numFmtId="3" fontId="30" fillId="2" borderId="0" xfId="0" applyNumberFormat="1" applyFont="1" applyFill="1" applyAlignment="1">
      <alignment horizontal="center" vertical="center"/>
    </xf>
    <xf numFmtId="0" fontId="43" fillId="2" borderId="0" xfId="0" applyFont="1" applyFill="1" applyAlignment="1">
      <alignment vertical="center"/>
    </xf>
    <xf numFmtId="0" fontId="3" fillId="2" borderId="0" xfId="0" applyFont="1" applyFill="1" applyAlignment="1">
      <alignment horizontal="center" vertical="center" wrapText="1"/>
    </xf>
    <xf numFmtId="2" fontId="3" fillId="2" borderId="0" xfId="0" applyNumberFormat="1" applyFont="1" applyFill="1" applyAlignment="1">
      <alignment horizontal="center" vertical="center" wrapText="1"/>
    </xf>
    <xf numFmtId="0" fontId="10" fillId="2" borderId="0" xfId="0" applyFont="1" applyFill="1" applyAlignment="1">
      <alignment horizontal="left" vertical="center"/>
    </xf>
    <xf numFmtId="0" fontId="10" fillId="2" borderId="0" xfId="0" applyFont="1" applyFill="1" applyAlignment="1">
      <alignment vertical="center" wrapText="1"/>
    </xf>
    <xf numFmtId="0" fontId="10" fillId="14" borderId="0" xfId="0" applyFont="1" applyFill="1" applyAlignment="1">
      <alignment vertical="center" wrapText="1"/>
    </xf>
    <xf numFmtId="0" fontId="10" fillId="15" borderId="0" xfId="0" applyFont="1" applyFill="1" applyAlignment="1">
      <alignment vertical="center" wrapText="1"/>
    </xf>
    <xf numFmtId="0" fontId="4" fillId="2" borderId="0" xfId="0" applyFont="1" applyFill="1" applyAlignment="1">
      <alignment vertical="center" wrapText="1"/>
    </xf>
    <xf numFmtId="0" fontId="10" fillId="14" borderId="0" xfId="0" applyFont="1" applyFill="1" applyAlignment="1">
      <alignment vertical="center"/>
    </xf>
    <xf numFmtId="0" fontId="8" fillId="14" borderId="0" xfId="0" applyFont="1" applyFill="1" applyAlignment="1">
      <alignment horizontal="left" vertical="center" wrapText="1"/>
    </xf>
    <xf numFmtId="10" fontId="29" fillId="2" borderId="0" xfId="0" applyNumberFormat="1" applyFont="1" applyFill="1" applyAlignment="1">
      <alignment horizontal="center" vertical="center" wrapText="1"/>
    </xf>
    <xf numFmtId="0" fontId="4" fillId="0" borderId="0" xfId="0" applyFont="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3" fontId="22" fillId="2" borderId="0" xfId="0" applyNumberFormat="1" applyFont="1" applyFill="1" applyAlignment="1">
      <alignment horizontal="center" vertical="center"/>
    </xf>
    <xf numFmtId="0" fontId="36" fillId="2" borderId="0" xfId="0" applyFont="1" applyFill="1" applyAlignment="1">
      <alignment vertical="center"/>
    </xf>
    <xf numFmtId="0" fontId="2" fillId="2" borderId="0" xfId="0" applyFont="1" applyFill="1" applyAlignment="1">
      <alignment horizontal="center" vertical="center" wrapText="1"/>
    </xf>
    <xf numFmtId="0" fontId="8" fillId="2" borderId="0" xfId="0" applyFont="1" applyFill="1" applyAlignment="1">
      <alignment horizontal="right" vertical="center" wrapText="1"/>
    </xf>
    <xf numFmtId="3" fontId="2" fillId="17" borderId="0" xfId="0" applyNumberFormat="1" applyFont="1" applyFill="1" applyAlignment="1">
      <alignment horizontal="center" vertical="center"/>
    </xf>
    <xf numFmtId="3" fontId="2" fillId="2" borderId="0" xfId="0" quotePrefix="1" applyNumberFormat="1" applyFont="1" applyFill="1" applyAlignment="1">
      <alignment horizontal="center" vertical="center"/>
    </xf>
    <xf numFmtId="0" fontId="32" fillId="14" borderId="0" xfId="0" applyFont="1" applyFill="1" applyAlignment="1">
      <alignment horizontal="left" vertical="center" wrapText="1"/>
    </xf>
    <xf numFmtId="3" fontId="2" fillId="15" borderId="0" xfId="0" applyNumberFormat="1" applyFont="1" applyFill="1" applyAlignment="1">
      <alignment horizontal="center" vertical="center"/>
    </xf>
    <xf numFmtId="0" fontId="8" fillId="17" borderId="0" xfId="0" applyFont="1" applyFill="1" applyAlignment="1">
      <alignment vertical="center" wrapText="1"/>
    </xf>
    <xf numFmtId="0" fontId="2" fillId="17" borderId="0" xfId="0" applyFont="1" applyFill="1" applyAlignment="1">
      <alignment horizontal="center" vertical="center"/>
    </xf>
    <xf numFmtId="0" fontId="8" fillId="17" borderId="0" xfId="0" applyFont="1" applyFill="1" applyAlignment="1">
      <alignment horizontal="left" vertical="center" wrapText="1"/>
    </xf>
    <xf numFmtId="0" fontId="2" fillId="14" borderId="0" xfId="0" applyFont="1" applyFill="1" applyAlignment="1">
      <alignment horizontal="center" vertical="center"/>
    </xf>
    <xf numFmtId="0" fontId="2" fillId="15" borderId="0" xfId="0" applyFont="1" applyFill="1" applyAlignment="1">
      <alignment horizontal="center" vertical="center"/>
    </xf>
    <xf numFmtId="165" fontId="2" fillId="14" borderId="0" xfId="0" applyNumberFormat="1" applyFont="1" applyFill="1" applyAlignment="1">
      <alignment horizontal="center" vertical="center"/>
    </xf>
    <xf numFmtId="3" fontId="13" fillId="5" borderId="0" xfId="0" applyNumberFormat="1" applyFont="1" applyFill="1" applyAlignment="1">
      <alignment horizontal="center" vertical="center" wrapText="1"/>
    </xf>
    <xf numFmtId="0" fontId="2" fillId="5" borderId="0" xfId="0" applyFont="1" applyFill="1" applyAlignment="1">
      <alignment horizontal="center" vertical="center" wrapText="1"/>
    </xf>
    <xf numFmtId="1" fontId="2" fillId="17" borderId="0" xfId="0" applyNumberFormat="1" applyFont="1" applyFill="1" applyAlignment="1">
      <alignment horizontal="center" vertical="center"/>
    </xf>
    <xf numFmtId="0" fontId="2" fillId="2" borderId="19" xfId="0" applyFont="1" applyFill="1" applyBorder="1" applyAlignment="1">
      <alignment vertical="center"/>
    </xf>
    <xf numFmtId="0" fontId="4" fillId="2" borderId="1" xfId="0" applyFont="1" applyFill="1" applyBorder="1" applyAlignment="1">
      <alignment vertical="center"/>
    </xf>
    <xf numFmtId="0" fontId="15" fillId="9" borderId="1" xfId="0" applyFont="1" applyFill="1" applyBorder="1" applyAlignment="1">
      <alignment horizontal="center" vertical="center" wrapText="1"/>
    </xf>
    <xf numFmtId="0" fontId="4" fillId="2" borderId="1" xfId="0" applyFont="1" applyFill="1" applyBorder="1" applyAlignment="1">
      <alignment horizontal="righ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17" borderId="1" xfId="0" applyFont="1" applyFill="1" applyBorder="1" applyAlignment="1">
      <alignment horizontal="right" vertical="center" wrapText="1"/>
    </xf>
    <xf numFmtId="0" fontId="8" fillId="15" borderId="1" xfId="0" applyFont="1" applyFill="1" applyBorder="1" applyAlignment="1">
      <alignment horizontal="right" vertical="center" wrapText="1"/>
    </xf>
    <xf numFmtId="0" fontId="8" fillId="14" borderId="1" xfId="0" applyFont="1" applyFill="1" applyBorder="1" applyAlignment="1">
      <alignment horizontal="right" vertical="center" wrapText="1"/>
    </xf>
    <xf numFmtId="0" fontId="4" fillId="14" borderId="1" xfId="0" applyFont="1" applyFill="1" applyBorder="1" applyAlignment="1">
      <alignment horizontal="right" vertical="center" wrapText="1"/>
    </xf>
    <xf numFmtId="0" fontId="4" fillId="15" borderId="24" xfId="0" applyFont="1" applyFill="1" applyBorder="1" applyAlignment="1">
      <alignment horizontal="right" vertical="center" wrapText="1"/>
    </xf>
    <xf numFmtId="2" fontId="3" fillId="2" borderId="0" xfId="0" applyNumberFormat="1" applyFont="1" applyFill="1" applyAlignment="1">
      <alignment horizontal="center" vertical="center"/>
    </xf>
    <xf numFmtId="2" fontId="5" fillId="2" borderId="0" xfId="0" applyNumberFormat="1" applyFont="1" applyFill="1" applyAlignment="1">
      <alignment horizontal="center" vertical="center"/>
    </xf>
    <xf numFmtId="2" fontId="5" fillId="2" borderId="0" xfId="0" applyNumberFormat="1" applyFont="1" applyFill="1" applyAlignment="1">
      <alignment vertical="center"/>
    </xf>
    <xf numFmtId="2" fontId="5" fillId="2" borderId="0" xfId="0" applyNumberFormat="1" applyFont="1" applyFill="1" applyAlignment="1">
      <alignment horizontal="right" vertical="center"/>
    </xf>
    <xf numFmtId="2" fontId="5" fillId="2" borderId="0" xfId="0" applyNumberFormat="1" applyFont="1" applyFill="1" applyAlignment="1">
      <alignment horizontal="left" vertical="center"/>
    </xf>
    <xf numFmtId="2" fontId="5" fillId="2" borderId="0" xfId="0" applyNumberFormat="1" applyFont="1" applyFill="1" applyAlignment="1">
      <alignment horizontal="center" vertical="center" wrapText="1"/>
    </xf>
    <xf numFmtId="2" fontId="2" fillId="17" borderId="0" xfId="0" applyNumberFormat="1" applyFont="1" applyFill="1" applyAlignment="1">
      <alignment horizontal="center" vertical="center" wrapText="1"/>
    </xf>
    <xf numFmtId="3" fontId="21" fillId="17" borderId="0" xfId="0" applyNumberFormat="1" applyFont="1" applyFill="1" applyAlignment="1">
      <alignment horizontal="center" vertical="center"/>
    </xf>
    <xf numFmtId="2" fontId="21" fillId="17" borderId="0" xfId="0" applyNumberFormat="1" applyFont="1" applyFill="1" applyAlignment="1">
      <alignment horizontal="center" vertical="center"/>
    </xf>
    <xf numFmtId="164" fontId="24" fillId="17" borderId="0" xfId="0" applyNumberFormat="1" applyFont="1" applyFill="1" applyAlignment="1">
      <alignment horizontal="center" vertical="center"/>
    </xf>
    <xf numFmtId="164" fontId="23" fillId="17" borderId="0" xfId="0" applyNumberFormat="1" applyFont="1" applyFill="1" applyAlignment="1">
      <alignment horizontal="center" vertical="center"/>
    </xf>
    <xf numFmtId="164" fontId="21" fillId="17" borderId="0" xfId="0" applyNumberFormat="1" applyFont="1" applyFill="1" applyAlignment="1">
      <alignment horizontal="center" vertical="center"/>
    </xf>
    <xf numFmtId="3" fontId="26" fillId="17" borderId="0" xfId="0" applyNumberFormat="1" applyFont="1" applyFill="1" applyAlignment="1">
      <alignment horizontal="center" vertical="center"/>
    </xf>
    <xf numFmtId="3" fontId="22" fillId="17" borderId="0" xfId="0" applyNumberFormat="1" applyFont="1" applyFill="1" applyAlignment="1">
      <alignment horizontal="center" vertical="center"/>
    </xf>
    <xf numFmtId="2" fontId="5" fillId="17" borderId="0" xfId="0" applyNumberFormat="1" applyFont="1" applyFill="1" applyAlignment="1">
      <alignment horizontal="center" vertical="center"/>
    </xf>
    <xf numFmtId="0" fontId="5" fillId="17" borderId="0" xfId="0" applyFont="1" applyFill="1" applyAlignment="1">
      <alignment vertical="center"/>
    </xf>
    <xf numFmtId="2" fontId="5" fillId="17" borderId="0" xfId="0" applyNumberFormat="1" applyFont="1" applyFill="1" applyAlignment="1">
      <alignment horizontal="right" vertical="center"/>
    </xf>
    <xf numFmtId="2" fontId="5" fillId="17" borderId="0" xfId="0" applyNumberFormat="1" applyFont="1" applyFill="1" applyAlignment="1">
      <alignment horizontal="left" vertical="center"/>
    </xf>
    <xf numFmtId="2" fontId="5" fillId="17" borderId="0" xfId="0" applyNumberFormat="1" applyFont="1" applyFill="1" applyAlignment="1">
      <alignment horizontal="center" vertical="center" wrapText="1"/>
    </xf>
    <xf numFmtId="2" fontId="5" fillId="17" borderId="0" xfId="0" quotePrefix="1" applyNumberFormat="1" applyFont="1" applyFill="1" applyAlignment="1">
      <alignment horizontal="center" vertical="center"/>
    </xf>
    <xf numFmtId="2" fontId="2" fillId="14" borderId="0" xfId="0" applyNumberFormat="1" applyFont="1" applyFill="1" applyAlignment="1">
      <alignment horizontal="center" vertical="center" wrapText="1"/>
    </xf>
    <xf numFmtId="3" fontId="21" fillId="14" borderId="0" xfId="0" applyNumberFormat="1" applyFont="1" applyFill="1" applyAlignment="1">
      <alignment horizontal="center" vertical="center"/>
    </xf>
    <xf numFmtId="2" fontId="21" fillId="14" borderId="0" xfId="0" applyNumberFormat="1" applyFont="1" applyFill="1" applyAlignment="1">
      <alignment horizontal="center" vertical="center"/>
    </xf>
    <xf numFmtId="164" fontId="24" fillId="14" borderId="0" xfId="0" applyNumberFormat="1" applyFont="1" applyFill="1" applyAlignment="1">
      <alignment horizontal="center" vertical="center"/>
    </xf>
    <xf numFmtId="164" fontId="23" fillId="14" borderId="0" xfId="0" applyNumberFormat="1" applyFont="1" applyFill="1" applyAlignment="1">
      <alignment horizontal="center" vertical="center"/>
    </xf>
    <xf numFmtId="164" fontId="21" fillId="14" borderId="0" xfId="0" applyNumberFormat="1" applyFont="1" applyFill="1" applyAlignment="1">
      <alignment horizontal="center" vertical="center"/>
    </xf>
    <xf numFmtId="3" fontId="26" fillId="14" borderId="0" xfId="0" applyNumberFormat="1" applyFont="1" applyFill="1" applyAlignment="1">
      <alignment horizontal="center" vertical="center"/>
    </xf>
    <xf numFmtId="3" fontId="22" fillId="14" borderId="0" xfId="0" applyNumberFormat="1" applyFont="1" applyFill="1" applyAlignment="1">
      <alignment horizontal="center" vertical="center"/>
    </xf>
    <xf numFmtId="2" fontId="5" fillId="14" borderId="0" xfId="0" applyNumberFormat="1" applyFont="1" applyFill="1" applyAlignment="1">
      <alignment horizontal="center" vertical="center"/>
    </xf>
    <xf numFmtId="0" fontId="5" fillId="14" borderId="0" xfId="0" applyFont="1" applyFill="1" applyAlignment="1">
      <alignment vertical="center"/>
    </xf>
    <xf numFmtId="2" fontId="5" fillId="14" borderId="0" xfId="0" applyNumberFormat="1" applyFont="1" applyFill="1" applyAlignment="1">
      <alignment horizontal="right" vertical="center"/>
    </xf>
    <xf numFmtId="2" fontId="5" fillId="14" borderId="0" xfId="0" quotePrefix="1" applyNumberFormat="1" applyFont="1" applyFill="1" applyAlignment="1">
      <alignment horizontal="center" vertical="center"/>
    </xf>
    <xf numFmtId="2" fontId="5" fillId="14" borderId="0" xfId="0" applyNumberFormat="1" applyFont="1" applyFill="1" applyAlignment="1">
      <alignment horizontal="left" vertical="center"/>
    </xf>
    <xf numFmtId="2" fontId="5" fillId="14" borderId="0" xfId="0" applyNumberFormat="1" applyFont="1" applyFill="1" applyAlignment="1">
      <alignment horizontal="center" vertical="center" wrapText="1"/>
    </xf>
    <xf numFmtId="165" fontId="5" fillId="14" borderId="0" xfId="0" applyNumberFormat="1" applyFont="1" applyFill="1" applyAlignment="1">
      <alignment horizontal="center" vertical="center"/>
    </xf>
    <xf numFmtId="165" fontId="5" fillId="14" borderId="0" xfId="0" applyNumberFormat="1" applyFont="1" applyFill="1" applyAlignment="1">
      <alignment horizontal="right" vertical="center"/>
    </xf>
    <xf numFmtId="165" fontId="5" fillId="14" borderId="0" xfId="0" applyNumberFormat="1" applyFont="1" applyFill="1" applyAlignment="1">
      <alignment horizontal="left" vertical="center"/>
    </xf>
    <xf numFmtId="0" fontId="2" fillId="2" borderId="0" xfId="0" quotePrefix="1" applyFont="1" applyFill="1" applyAlignment="1">
      <alignment horizontal="center" vertical="center"/>
    </xf>
    <xf numFmtId="0" fontId="5" fillId="2" borderId="0" xfId="0" applyFont="1" applyFill="1" applyAlignment="1">
      <alignment vertical="center"/>
    </xf>
    <xf numFmtId="0" fontId="10" fillId="17" borderId="0" xfId="0" applyFont="1" applyFill="1" applyAlignment="1">
      <alignment vertical="center" wrapText="1"/>
    </xf>
    <xf numFmtId="0" fontId="5" fillId="17" borderId="0" xfId="0" applyFont="1" applyFill="1" applyAlignment="1">
      <alignment horizontal="center" vertical="center"/>
    </xf>
    <xf numFmtId="164" fontId="41" fillId="17" borderId="0" xfId="0" applyNumberFormat="1" applyFont="1" applyFill="1" applyAlignment="1">
      <alignment horizontal="center" vertical="center"/>
    </xf>
    <xf numFmtId="164" fontId="5" fillId="17" borderId="0" xfId="0" applyNumberFormat="1" applyFont="1" applyFill="1" applyAlignment="1">
      <alignment horizontal="center" vertical="center"/>
    </xf>
    <xf numFmtId="0" fontId="10" fillId="17" borderId="0" xfId="0" applyFont="1" applyFill="1" applyAlignment="1">
      <alignment vertical="center"/>
    </xf>
    <xf numFmtId="3" fontId="21" fillId="14" borderId="0" xfId="0" applyNumberFormat="1" applyFont="1" applyFill="1" applyAlignment="1">
      <alignment horizontal="right" vertical="center"/>
    </xf>
    <xf numFmtId="3" fontId="22" fillId="14" borderId="0" xfId="0" applyNumberFormat="1" applyFont="1" applyFill="1" applyAlignment="1">
      <alignment horizontal="right" vertical="center"/>
    </xf>
    <xf numFmtId="3" fontId="22" fillId="14" borderId="0" xfId="0" applyNumberFormat="1" applyFont="1" applyFill="1" applyAlignment="1">
      <alignment horizontal="left" vertical="center"/>
    </xf>
    <xf numFmtId="3" fontId="21" fillId="14" borderId="0" xfId="0" applyNumberFormat="1" applyFont="1" applyFill="1" applyAlignment="1">
      <alignment horizontal="left" vertical="center"/>
    </xf>
    <xf numFmtId="2" fontId="2" fillId="15" borderId="0" xfId="0" applyNumberFormat="1" applyFont="1" applyFill="1" applyAlignment="1">
      <alignment horizontal="center" vertical="center" wrapText="1"/>
    </xf>
    <xf numFmtId="3" fontId="22" fillId="15" borderId="0" xfId="0" applyNumberFormat="1" applyFont="1" applyFill="1" applyAlignment="1">
      <alignment horizontal="center" vertical="center"/>
    </xf>
    <xf numFmtId="2" fontId="21" fillId="15" borderId="0" xfId="0" applyNumberFormat="1" applyFont="1" applyFill="1" applyAlignment="1">
      <alignment horizontal="center" vertical="center"/>
    </xf>
    <xf numFmtId="164" fontId="24" fillId="15" borderId="0" xfId="0" applyNumberFormat="1" applyFont="1" applyFill="1" applyAlignment="1">
      <alignment horizontal="center" vertical="center"/>
    </xf>
    <xf numFmtId="164" fontId="23" fillId="15" borderId="0" xfId="0" applyNumberFormat="1" applyFont="1" applyFill="1" applyAlignment="1">
      <alignment horizontal="center" vertical="center"/>
    </xf>
    <xf numFmtId="164" fontId="21" fillId="15" borderId="0" xfId="0" applyNumberFormat="1" applyFont="1" applyFill="1" applyAlignment="1">
      <alignment horizontal="center" vertical="center"/>
    </xf>
    <xf numFmtId="3" fontId="26" fillId="15" borderId="0" xfId="0" applyNumberFormat="1" applyFont="1" applyFill="1" applyAlignment="1">
      <alignment horizontal="center" vertical="center"/>
    </xf>
    <xf numFmtId="3" fontId="21" fillId="15" borderId="0" xfId="0" applyNumberFormat="1" applyFont="1" applyFill="1" applyAlignment="1">
      <alignment horizontal="right" vertical="center"/>
    </xf>
    <xf numFmtId="3" fontId="22" fillId="15" borderId="0" xfId="0" applyNumberFormat="1" applyFont="1" applyFill="1" applyAlignment="1">
      <alignment horizontal="right" vertical="center"/>
    </xf>
    <xf numFmtId="3" fontId="21" fillId="15" borderId="0" xfId="0" applyNumberFormat="1" applyFont="1" applyFill="1" applyAlignment="1">
      <alignment horizontal="center" vertical="center"/>
    </xf>
    <xf numFmtId="3" fontId="22" fillId="15" borderId="0" xfId="0" applyNumberFormat="1" applyFont="1" applyFill="1" applyAlignment="1">
      <alignment horizontal="left" vertical="center"/>
    </xf>
    <xf numFmtId="3" fontId="21" fillId="15" borderId="0" xfId="0" applyNumberFormat="1" applyFont="1" applyFill="1" applyAlignment="1">
      <alignment horizontal="left" vertical="center"/>
    </xf>
    <xf numFmtId="2" fontId="5" fillId="15" borderId="0" xfId="0" applyNumberFormat="1" applyFont="1" applyFill="1" applyAlignment="1">
      <alignment horizontal="center" vertical="center" wrapText="1"/>
    </xf>
    <xf numFmtId="0" fontId="5" fillId="15" borderId="0" xfId="0" applyFont="1" applyFill="1" applyAlignment="1">
      <alignment vertical="center"/>
    </xf>
    <xf numFmtId="2" fontId="5" fillId="15" borderId="0" xfId="0" applyNumberFormat="1" applyFont="1" applyFill="1" applyAlignment="1">
      <alignment horizontal="right" vertical="center"/>
    </xf>
    <xf numFmtId="2" fontId="5" fillId="15" borderId="0" xfId="0" applyNumberFormat="1" applyFont="1" applyFill="1" applyAlignment="1">
      <alignment horizontal="center" vertical="center"/>
    </xf>
    <xf numFmtId="2" fontId="5" fillId="15" borderId="0" xfId="0" applyNumberFormat="1" applyFont="1" applyFill="1" applyAlignment="1">
      <alignment horizontal="left" vertical="center"/>
    </xf>
    <xf numFmtId="165" fontId="5" fillId="2" borderId="0" xfId="0" applyNumberFormat="1" applyFont="1" applyFill="1" applyAlignment="1">
      <alignment horizontal="center" vertical="center"/>
    </xf>
    <xf numFmtId="165" fontId="5" fillId="2" borderId="0" xfId="0" applyNumberFormat="1" applyFont="1" applyFill="1" applyAlignment="1">
      <alignment horizontal="right" vertical="center"/>
    </xf>
    <xf numFmtId="165" fontId="5" fillId="2" borderId="0" xfId="0" applyNumberFormat="1" applyFont="1" applyFill="1" applyAlignment="1">
      <alignment horizontal="left" vertical="center"/>
    </xf>
    <xf numFmtId="0" fontId="10" fillId="0" borderId="0" xfId="0" applyFont="1" applyAlignment="1">
      <alignment vertical="center"/>
    </xf>
    <xf numFmtId="0" fontId="5" fillId="0" borderId="0" xfId="0" applyFont="1" applyAlignment="1">
      <alignment vertical="center"/>
    </xf>
    <xf numFmtId="164" fontId="66" fillId="2" borderId="11" xfId="0" applyNumberFormat="1" applyFont="1" applyFill="1" applyBorder="1" applyAlignment="1">
      <alignment horizontal="center" vertical="center"/>
    </xf>
    <xf numFmtId="0" fontId="29" fillId="2" borderId="0" xfId="0" applyFont="1" applyFill="1" applyAlignment="1">
      <alignment horizontal="center" vertical="center" wrapText="1"/>
    </xf>
    <xf numFmtId="0" fontId="68" fillId="2" borderId="0" xfId="0" applyFont="1" applyFill="1" applyAlignment="1">
      <alignment horizontal="center" vertical="center"/>
    </xf>
    <xf numFmtId="2" fontId="5" fillId="2" borderId="0" xfId="0" applyNumberFormat="1" applyFont="1" applyFill="1" applyAlignment="1">
      <alignment horizontal="right" vertical="center" wrapText="1"/>
    </xf>
    <xf numFmtId="2" fontId="5" fillId="2" borderId="0" xfId="0" applyNumberFormat="1" applyFont="1" applyFill="1" applyAlignment="1">
      <alignment horizontal="left" vertical="center" wrapText="1"/>
    </xf>
    <xf numFmtId="164" fontId="3" fillId="2" borderId="0" xfId="0" applyNumberFormat="1" applyFont="1" applyFill="1" applyAlignment="1">
      <alignment horizontal="center" vertical="center"/>
    </xf>
    <xf numFmtId="3" fontId="21" fillId="17" borderId="0" xfId="0" applyNumberFormat="1" applyFont="1" applyFill="1" applyAlignment="1">
      <alignment horizontal="right" vertical="center"/>
    </xf>
    <xf numFmtId="3" fontId="22" fillId="17" borderId="0" xfId="0" applyNumberFormat="1" applyFont="1" applyFill="1" applyAlignment="1">
      <alignment horizontal="right" vertical="center"/>
    </xf>
    <xf numFmtId="3" fontId="22" fillId="17" borderId="0" xfId="0" applyNumberFormat="1" applyFont="1" applyFill="1" applyAlignment="1">
      <alignment horizontal="left" vertical="center"/>
    </xf>
    <xf numFmtId="3" fontId="21" fillId="17" borderId="0" xfId="0" applyNumberFormat="1" applyFont="1" applyFill="1" applyAlignment="1">
      <alignment horizontal="left" vertical="center"/>
    </xf>
    <xf numFmtId="0" fontId="3" fillId="15" borderId="0" xfId="0" applyFont="1" applyFill="1" applyAlignment="1">
      <alignment horizontal="center" vertical="center"/>
    </xf>
    <xf numFmtId="0" fontId="43" fillId="15" borderId="0" xfId="0" applyFont="1" applyFill="1" applyAlignment="1">
      <alignment horizontal="center" vertical="center"/>
    </xf>
    <xf numFmtId="2" fontId="43" fillId="15" borderId="0" xfId="0" applyNumberFormat="1" applyFont="1" applyFill="1" applyAlignment="1">
      <alignment horizontal="center" vertical="center" wrapText="1"/>
    </xf>
    <xf numFmtId="2" fontId="43" fillId="15" borderId="0" xfId="0" applyNumberFormat="1" applyFont="1" applyFill="1" applyAlignment="1">
      <alignment horizontal="center" vertical="center"/>
    </xf>
    <xf numFmtId="3" fontId="69" fillId="17" borderId="0" xfId="0" applyNumberFormat="1" applyFont="1" applyFill="1" applyAlignment="1">
      <alignment horizontal="center" vertical="center"/>
    </xf>
    <xf numFmtId="3" fontId="69" fillId="2" borderId="0" xfId="0" applyNumberFormat="1" applyFont="1" applyFill="1" applyAlignment="1">
      <alignment horizontal="center" vertical="center"/>
    </xf>
    <xf numFmtId="3" fontId="69" fillId="14" borderId="0" xfId="0" applyNumberFormat="1" applyFont="1" applyFill="1" applyAlignment="1">
      <alignment horizontal="center" vertical="center"/>
    </xf>
    <xf numFmtId="3" fontId="69" fillId="15" borderId="0" xfId="0" applyNumberFormat="1" applyFont="1" applyFill="1" applyAlignment="1">
      <alignment horizontal="center" vertical="center"/>
    </xf>
    <xf numFmtId="0" fontId="58" fillId="0" borderId="0" xfId="0" applyFont="1" applyAlignment="1">
      <alignment horizontal="center"/>
    </xf>
    <xf numFmtId="0" fontId="58" fillId="0" borderId="0" xfId="0" applyFont="1"/>
    <xf numFmtId="164" fontId="58" fillId="0" borderId="0" xfId="0" applyNumberFormat="1" applyFont="1" applyAlignment="1">
      <alignment horizontal="center"/>
    </xf>
    <xf numFmtId="0" fontId="5" fillId="0" borderId="0" xfId="0" applyFont="1"/>
    <xf numFmtId="0" fontId="59" fillId="0" borderId="0" xfId="0" applyFont="1"/>
    <xf numFmtId="10" fontId="58" fillId="0" borderId="0" xfId="0" applyNumberFormat="1" applyFont="1"/>
    <xf numFmtId="164" fontId="58" fillId="0" borderId="0" xfId="0" applyNumberFormat="1" applyFont="1" applyAlignment="1">
      <alignment horizontal="left"/>
    </xf>
    <xf numFmtId="164" fontId="5" fillId="0" borderId="0" xfId="0" applyNumberFormat="1" applyFont="1" applyAlignment="1">
      <alignment horizontal="left"/>
    </xf>
    <xf numFmtId="164" fontId="59" fillId="0" borderId="0" xfId="0" applyNumberFormat="1" applyFont="1" applyAlignment="1">
      <alignment horizontal="center"/>
    </xf>
    <xf numFmtId="0" fontId="59" fillId="0" borderId="0" xfId="0" applyFont="1" applyAlignment="1">
      <alignment horizontal="center"/>
    </xf>
    <xf numFmtId="0" fontId="12" fillId="0" borderId="0" xfId="0" applyFont="1"/>
    <xf numFmtId="0" fontId="47" fillId="2" borderId="0" xfId="0" applyFont="1" applyFill="1" applyAlignment="1">
      <alignment horizontal="left" vertical="center" wrapText="1"/>
    </xf>
    <xf numFmtId="0" fontId="10" fillId="2" borderId="0" xfId="0" applyFont="1" applyFill="1" applyAlignment="1">
      <alignment horizontal="center" vertical="center" wrapText="1"/>
    </xf>
    <xf numFmtId="3" fontId="18" fillId="2" borderId="0" xfId="0" applyNumberFormat="1" applyFont="1" applyFill="1" applyAlignment="1">
      <alignment horizontal="center" vertical="center" wrapText="1"/>
    </xf>
    <xf numFmtId="164" fontId="18" fillId="2" borderId="10" xfId="1" applyNumberFormat="1" applyFont="1" applyFill="1" applyBorder="1" applyAlignment="1">
      <alignment horizontal="center" vertical="center" wrapText="1"/>
    </xf>
    <xf numFmtId="2" fontId="89" fillId="2" borderId="7" xfId="0" applyNumberFormat="1" applyFont="1" applyFill="1" applyBorder="1" applyAlignment="1">
      <alignment horizontal="center" vertical="center" wrapText="1"/>
    </xf>
    <xf numFmtId="2" fontId="89" fillId="2" borderId="10" xfId="0" applyNumberFormat="1" applyFont="1" applyFill="1" applyBorder="1" applyAlignment="1">
      <alignment horizontal="center" vertical="center" wrapText="1"/>
    </xf>
    <xf numFmtId="0" fontId="18" fillId="2" borderId="7" xfId="0" applyFont="1" applyFill="1" applyBorder="1" applyAlignment="1">
      <alignment vertical="center"/>
    </xf>
    <xf numFmtId="0" fontId="18" fillId="2" borderId="20" xfId="0" applyFont="1" applyFill="1" applyBorder="1" applyAlignment="1">
      <alignment vertical="center"/>
    </xf>
    <xf numFmtId="166" fontId="89" fillId="2" borderId="7" xfId="3" applyNumberFormat="1" applyFont="1" applyFill="1" applyBorder="1" applyAlignment="1">
      <alignment horizontal="center" vertical="center" wrapText="1"/>
    </xf>
    <xf numFmtId="164" fontId="89" fillId="2" borderId="10" xfId="1" applyNumberFormat="1" applyFont="1" applyFill="1" applyBorder="1" applyAlignment="1">
      <alignment horizontal="center" vertical="center" wrapText="1"/>
    </xf>
    <xf numFmtId="3" fontId="18" fillId="2" borderId="7" xfId="0" applyNumberFormat="1" applyFont="1" applyFill="1" applyBorder="1" applyAlignment="1">
      <alignment vertical="center"/>
    </xf>
    <xf numFmtId="164" fontId="18" fillId="2" borderId="20" xfId="0" applyNumberFormat="1" applyFont="1" applyFill="1" applyBorder="1" applyAlignment="1">
      <alignment vertical="center"/>
    </xf>
    <xf numFmtId="2" fontId="89" fillId="2" borderId="7" xfId="0" applyNumberFormat="1" applyFont="1" applyFill="1" applyBorder="1" applyAlignment="1">
      <alignment horizontal="center" vertical="center"/>
    </xf>
    <xf numFmtId="2" fontId="89" fillId="2" borderId="10" xfId="0" applyNumberFormat="1" applyFont="1" applyFill="1" applyBorder="1" applyAlignment="1">
      <alignment horizontal="center" vertical="center"/>
    </xf>
    <xf numFmtId="3" fontId="18" fillId="17" borderId="0" xfId="0" applyNumberFormat="1" applyFont="1" applyFill="1" applyAlignment="1">
      <alignment horizontal="center" vertical="center"/>
    </xf>
    <xf numFmtId="164" fontId="18" fillId="17" borderId="10" xfId="1" applyNumberFormat="1" applyFont="1" applyFill="1" applyBorder="1" applyAlignment="1">
      <alignment horizontal="center" vertical="center" wrapText="1"/>
    </xf>
    <xf numFmtId="166" fontId="89" fillId="17" borderId="7" xfId="3" applyNumberFormat="1" applyFont="1" applyFill="1" applyBorder="1" applyAlignment="1">
      <alignment horizontal="center" vertical="center"/>
    </xf>
    <xf numFmtId="164" fontId="89" fillId="17" borderId="10" xfId="1" applyNumberFormat="1" applyFont="1" applyFill="1" applyBorder="1" applyAlignment="1">
      <alignment horizontal="center" vertical="center"/>
    </xf>
    <xf numFmtId="3" fontId="18" fillId="17" borderId="7" xfId="0" applyNumberFormat="1" applyFont="1" applyFill="1" applyBorder="1" applyAlignment="1">
      <alignment vertical="center"/>
    </xf>
    <xf numFmtId="164" fontId="18" fillId="17" borderId="20" xfId="0" applyNumberFormat="1" applyFont="1" applyFill="1" applyBorder="1" applyAlignment="1">
      <alignment vertical="center"/>
    </xf>
    <xf numFmtId="3" fontId="18" fillId="17" borderId="0" xfId="0" applyNumberFormat="1" applyFont="1" applyFill="1" applyAlignment="1">
      <alignment horizontal="center" vertical="center" wrapText="1"/>
    </xf>
    <xf numFmtId="0" fontId="18" fillId="17" borderId="10" xfId="0" applyFont="1" applyFill="1" applyBorder="1" applyAlignment="1">
      <alignment horizontal="center" vertical="center"/>
    </xf>
    <xf numFmtId="2" fontId="90" fillId="17" borderId="7" xfId="0" applyNumberFormat="1" applyFont="1" applyFill="1" applyBorder="1" applyAlignment="1">
      <alignment horizontal="center" vertical="center"/>
    </xf>
    <xf numFmtId="2" fontId="90" fillId="17" borderId="10" xfId="0" applyNumberFormat="1" applyFont="1" applyFill="1" applyBorder="1" applyAlignment="1">
      <alignment horizontal="center" vertical="center"/>
    </xf>
    <xf numFmtId="0" fontId="18" fillId="17" borderId="7" xfId="0" applyFont="1" applyFill="1" applyBorder="1" applyAlignment="1">
      <alignment vertical="center"/>
    </xf>
    <xf numFmtId="0" fontId="18" fillId="17" borderId="20" xfId="0" applyFont="1" applyFill="1" applyBorder="1" applyAlignment="1">
      <alignment vertical="center"/>
    </xf>
    <xf numFmtId="1" fontId="89" fillId="17" borderId="7" xfId="0" applyNumberFormat="1" applyFont="1" applyFill="1" applyBorder="1" applyAlignment="1">
      <alignment horizontal="center" vertical="center"/>
    </xf>
    <xf numFmtId="10" fontId="89" fillId="17" borderId="10" xfId="1" applyNumberFormat="1" applyFont="1" applyFill="1" applyBorder="1" applyAlignment="1">
      <alignment horizontal="center" vertical="center"/>
    </xf>
    <xf numFmtId="2" fontId="89" fillId="17" borderId="7" xfId="0" applyNumberFormat="1" applyFont="1" applyFill="1" applyBorder="1" applyAlignment="1">
      <alignment horizontal="center" vertical="center"/>
    </xf>
    <xf numFmtId="2" fontId="89" fillId="17" borderId="10" xfId="0" applyNumberFormat="1" applyFont="1" applyFill="1" applyBorder="1" applyAlignment="1">
      <alignment horizontal="center" vertical="center"/>
    </xf>
    <xf numFmtId="3" fontId="18" fillId="14" borderId="0" xfId="0" applyNumberFormat="1" applyFont="1" applyFill="1" applyAlignment="1">
      <alignment horizontal="center" vertical="center" wrapText="1"/>
    </xf>
    <xf numFmtId="0" fontId="18" fillId="14" borderId="10" xfId="0" applyFont="1" applyFill="1" applyBorder="1" applyAlignment="1">
      <alignment horizontal="center" vertical="center"/>
    </xf>
    <xf numFmtId="166" fontId="89" fillId="14" borderId="7" xfId="3" applyNumberFormat="1" applyFont="1" applyFill="1" applyBorder="1" applyAlignment="1">
      <alignment horizontal="center" vertical="center"/>
    </xf>
    <xf numFmtId="164" fontId="89" fillId="14" borderId="10" xfId="1" applyNumberFormat="1" applyFont="1" applyFill="1" applyBorder="1" applyAlignment="1">
      <alignment horizontal="center" vertical="center"/>
    </xf>
    <xf numFmtId="0" fontId="18" fillId="14" borderId="7" xfId="0" applyFont="1" applyFill="1" applyBorder="1" applyAlignment="1">
      <alignment vertical="center"/>
    </xf>
    <xf numFmtId="0" fontId="18" fillId="14" borderId="20" xfId="0" applyFont="1" applyFill="1" applyBorder="1" applyAlignment="1">
      <alignment vertical="center"/>
    </xf>
    <xf numFmtId="3" fontId="18" fillId="14" borderId="7" xfId="0" applyNumberFormat="1" applyFont="1" applyFill="1" applyBorder="1" applyAlignment="1">
      <alignment vertical="center"/>
    </xf>
    <xf numFmtId="164" fontId="18" fillId="14" borderId="20" xfId="0" applyNumberFormat="1" applyFont="1" applyFill="1" applyBorder="1" applyAlignment="1">
      <alignment vertical="center"/>
    </xf>
    <xf numFmtId="3" fontId="91" fillId="14" borderId="0" xfId="0" applyNumberFormat="1" applyFont="1" applyFill="1" applyAlignment="1">
      <alignment horizontal="center" vertical="center" wrapText="1"/>
    </xf>
    <xf numFmtId="164" fontId="91" fillId="14" borderId="10" xfId="1" applyNumberFormat="1" applyFont="1" applyFill="1" applyBorder="1" applyAlignment="1">
      <alignment horizontal="center" vertical="center" wrapText="1"/>
    </xf>
    <xf numFmtId="2" fontId="90" fillId="14" borderId="7" xfId="0" applyNumberFormat="1" applyFont="1" applyFill="1" applyBorder="1" applyAlignment="1">
      <alignment horizontal="center" vertical="center"/>
    </xf>
    <xf numFmtId="2" fontId="90" fillId="14" borderId="10" xfId="0" applyNumberFormat="1" applyFont="1" applyFill="1" applyBorder="1" applyAlignment="1">
      <alignment horizontal="center" vertical="center"/>
    </xf>
    <xf numFmtId="3" fontId="18" fillId="14" borderId="0" xfId="0" applyNumberFormat="1" applyFont="1" applyFill="1" applyAlignment="1">
      <alignment horizontal="center" vertical="center"/>
    </xf>
    <xf numFmtId="164" fontId="18" fillId="14" borderId="10" xfId="1" applyNumberFormat="1" applyFont="1" applyFill="1" applyBorder="1" applyAlignment="1">
      <alignment horizontal="center" vertical="center" wrapText="1"/>
    </xf>
    <xf numFmtId="166" fontId="91" fillId="14" borderId="7" xfId="3" applyNumberFormat="1" applyFont="1" applyFill="1" applyBorder="1" applyAlignment="1">
      <alignment horizontal="center" vertical="center"/>
    </xf>
    <xf numFmtId="3" fontId="18" fillId="15" borderId="0" xfId="0" applyNumberFormat="1" applyFont="1" applyFill="1" applyAlignment="1">
      <alignment horizontal="center" vertical="center" wrapText="1"/>
    </xf>
    <xf numFmtId="164" fontId="18" fillId="15" borderId="10" xfId="1" applyNumberFormat="1" applyFont="1" applyFill="1" applyBorder="1" applyAlignment="1">
      <alignment horizontal="center" vertical="center" wrapText="1"/>
    </xf>
    <xf numFmtId="2" fontId="90" fillId="15" borderId="7" xfId="0" applyNumberFormat="1" applyFont="1" applyFill="1" applyBorder="1" applyAlignment="1">
      <alignment horizontal="center" vertical="center"/>
    </xf>
    <xf numFmtId="2" fontId="90" fillId="15" borderId="10" xfId="0" applyNumberFormat="1" applyFont="1" applyFill="1" applyBorder="1" applyAlignment="1">
      <alignment horizontal="center" vertical="center"/>
    </xf>
    <xf numFmtId="0" fontId="18" fillId="15" borderId="7" xfId="0" applyFont="1" applyFill="1" applyBorder="1" applyAlignment="1">
      <alignment vertical="center"/>
    </xf>
    <xf numFmtId="0" fontId="18" fillId="15" borderId="20" xfId="0" applyFont="1" applyFill="1" applyBorder="1" applyAlignment="1">
      <alignment vertical="center"/>
    </xf>
    <xf numFmtId="3" fontId="18" fillId="15" borderId="7" xfId="0" applyNumberFormat="1" applyFont="1" applyFill="1" applyBorder="1" applyAlignment="1">
      <alignment vertical="center"/>
    </xf>
    <xf numFmtId="164" fontId="18" fillId="15" borderId="20" xfId="0" applyNumberFormat="1" applyFont="1" applyFill="1" applyBorder="1" applyAlignment="1">
      <alignment vertical="center"/>
    </xf>
    <xf numFmtId="3" fontId="18" fillId="15" borderId="25" xfId="0" applyNumberFormat="1" applyFont="1" applyFill="1" applyBorder="1" applyAlignment="1">
      <alignment horizontal="center" vertical="center" wrapText="1"/>
    </xf>
    <xf numFmtId="164" fontId="18" fillId="15" borderId="26" xfId="1" applyNumberFormat="1" applyFont="1" applyFill="1" applyBorder="1" applyAlignment="1">
      <alignment horizontal="center" vertical="center" wrapText="1"/>
    </xf>
    <xf numFmtId="2" fontId="90" fillId="15" borderId="27" xfId="0" applyNumberFormat="1" applyFont="1" applyFill="1" applyBorder="1" applyAlignment="1">
      <alignment horizontal="center" vertical="center"/>
    </xf>
    <xf numFmtId="2" fontId="90" fillId="15" borderId="26" xfId="0" applyNumberFormat="1" applyFont="1" applyFill="1" applyBorder="1" applyAlignment="1">
      <alignment horizontal="center" vertical="center"/>
    </xf>
    <xf numFmtId="0" fontId="18" fillId="15" borderId="27" xfId="0" applyFont="1" applyFill="1" applyBorder="1" applyAlignment="1">
      <alignment vertical="center"/>
    </xf>
    <xf numFmtId="0" fontId="18" fillId="15" borderId="28" xfId="0" applyFont="1" applyFill="1" applyBorder="1" applyAlignment="1">
      <alignment vertical="center"/>
    </xf>
    <xf numFmtId="0" fontId="15" fillId="9" borderId="0" xfId="0" applyFont="1" applyFill="1" applyAlignment="1">
      <alignment horizontal="center" vertical="center" wrapText="1"/>
    </xf>
    <xf numFmtId="0" fontId="15" fillId="9" borderId="10"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92" fillId="9" borderId="1" xfId="0" applyFont="1" applyFill="1" applyBorder="1" applyAlignment="1">
      <alignment horizontal="center" vertical="center" wrapText="1"/>
    </xf>
    <xf numFmtId="0" fontId="18" fillId="2" borderId="1" xfId="0" applyFont="1" applyFill="1" applyBorder="1" applyAlignment="1">
      <alignment horizontal="right" vertical="center" wrapText="1"/>
    </xf>
    <xf numFmtId="2" fontId="12" fillId="2" borderId="0" xfId="0" applyNumberFormat="1" applyFont="1" applyFill="1" applyAlignment="1">
      <alignment horizontal="center" vertical="center" wrapText="1"/>
    </xf>
    <xf numFmtId="2" fontId="12" fillId="2" borderId="0" xfId="0" applyNumberFormat="1" applyFont="1" applyFill="1" applyAlignment="1">
      <alignment horizontal="center" vertical="center"/>
    </xf>
    <xf numFmtId="2" fontId="12" fillId="17" borderId="0" xfId="0" applyNumberFormat="1" applyFont="1" applyFill="1" applyAlignment="1">
      <alignment horizontal="center" vertical="center"/>
    </xf>
    <xf numFmtId="2" fontId="12" fillId="14" borderId="0" xfId="0" applyNumberFormat="1" applyFont="1" applyFill="1" applyAlignment="1">
      <alignment horizontal="center" vertical="center"/>
    </xf>
    <xf numFmtId="2" fontId="12" fillId="15" borderId="0" xfId="0" applyNumberFormat="1" applyFont="1" applyFill="1" applyAlignment="1">
      <alignment horizontal="center" vertical="center"/>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10" fontId="73" fillId="2" borderId="0" xfId="0" applyNumberFormat="1" applyFont="1" applyFill="1" applyAlignment="1">
      <alignment horizontal="center" vertical="center" wrapText="1"/>
    </xf>
    <xf numFmtId="0" fontId="67" fillId="2" borderId="0" xfId="0" applyFont="1" applyFill="1" applyAlignment="1">
      <alignment horizontal="center" vertical="center" wrapText="1"/>
    </xf>
    <xf numFmtId="0" fontId="71" fillId="2" borderId="0" xfId="0" applyFont="1" applyFill="1" applyAlignment="1">
      <alignment horizontal="center" vertical="center"/>
    </xf>
    <xf numFmtId="0" fontId="48" fillId="2" borderId="0" xfId="0" applyFont="1" applyFill="1" applyAlignment="1">
      <alignment horizontal="left" vertical="center" wrapText="1"/>
    </xf>
    <xf numFmtId="0" fontId="10" fillId="2" borderId="0" xfId="0" applyFont="1" applyFill="1" applyAlignment="1">
      <alignment horizontal="left" vertical="center" wrapText="1"/>
    </xf>
    <xf numFmtId="0" fontId="51" fillId="2" borderId="0" xfId="0" applyFont="1" applyFill="1" applyAlignment="1">
      <alignment horizontal="left" vertical="center" wrapText="1"/>
    </xf>
    <xf numFmtId="3" fontId="41" fillId="6" borderId="0" xfId="0" applyNumberFormat="1" applyFont="1" applyFill="1" applyAlignment="1">
      <alignment horizontal="center" vertical="center"/>
    </xf>
    <xf numFmtId="0" fontId="19" fillId="2" borderId="0" xfId="0" applyFont="1" applyFill="1" applyAlignment="1">
      <alignment horizontal="right" vertical="center" wrapText="1"/>
    </xf>
    <xf numFmtId="0" fontId="19" fillId="2" borderId="0" xfId="0" applyFont="1" applyFill="1" applyAlignment="1">
      <alignment vertical="center" wrapText="1"/>
    </xf>
    <xf numFmtId="0" fontId="88" fillId="2" borderId="0" xfId="0" applyFont="1" applyFill="1" applyAlignment="1">
      <alignment horizontal="right" vertical="center"/>
    </xf>
    <xf numFmtId="3" fontId="44" fillId="2" borderId="0" xfId="0" applyNumberFormat="1" applyFont="1" applyFill="1" applyAlignment="1">
      <alignment horizontal="center" vertical="center" wrapText="1"/>
    </xf>
    <xf numFmtId="0" fontId="100" fillId="7" borderId="47" xfId="0" applyFont="1" applyFill="1" applyBorder="1" applyAlignment="1">
      <alignment vertical="center" wrapText="1"/>
    </xf>
    <xf numFmtId="0" fontId="65" fillId="9" borderId="48" xfId="0" applyFont="1" applyFill="1" applyBorder="1" applyAlignment="1">
      <alignment horizontal="center" vertical="center" wrapText="1"/>
    </xf>
    <xf numFmtId="3" fontId="101" fillId="2" borderId="49" xfId="0" applyNumberFormat="1" applyFont="1" applyFill="1" applyBorder="1" applyAlignment="1">
      <alignment horizontal="center" vertical="center"/>
    </xf>
    <xf numFmtId="3" fontId="30" fillId="2" borderId="50" xfId="0" applyNumberFormat="1" applyFont="1" applyFill="1" applyBorder="1" applyAlignment="1">
      <alignment horizontal="center" vertical="center"/>
    </xf>
    <xf numFmtId="3" fontId="101" fillId="17" borderId="49" xfId="0" applyNumberFormat="1" applyFont="1" applyFill="1" applyBorder="1" applyAlignment="1">
      <alignment horizontal="center" vertical="center"/>
    </xf>
    <xf numFmtId="3" fontId="30" fillId="17" borderId="50" xfId="0" applyNumberFormat="1" applyFont="1" applyFill="1" applyBorder="1" applyAlignment="1">
      <alignment horizontal="center" vertical="center"/>
    </xf>
    <xf numFmtId="3" fontId="101" fillId="14" borderId="49" xfId="0" applyNumberFormat="1" applyFont="1" applyFill="1" applyBorder="1" applyAlignment="1">
      <alignment horizontal="center" vertical="center"/>
    </xf>
    <xf numFmtId="3" fontId="30" fillId="14" borderId="50" xfId="0" applyNumberFormat="1" applyFont="1" applyFill="1" applyBorder="1" applyAlignment="1">
      <alignment horizontal="center" vertical="center"/>
    </xf>
    <xf numFmtId="3" fontId="101" fillId="15" borderId="49" xfId="0" applyNumberFormat="1" applyFont="1" applyFill="1" applyBorder="1" applyAlignment="1">
      <alignment horizontal="center" vertical="center"/>
    </xf>
    <xf numFmtId="3" fontId="30" fillId="15" borderId="50" xfId="0" applyNumberFormat="1" applyFont="1" applyFill="1" applyBorder="1" applyAlignment="1">
      <alignment horizontal="center" vertical="center"/>
    </xf>
    <xf numFmtId="3" fontId="101" fillId="15" borderId="51" xfId="0" applyNumberFormat="1" applyFont="1" applyFill="1" applyBorder="1" applyAlignment="1">
      <alignment horizontal="center" vertical="center"/>
    </xf>
    <xf numFmtId="3" fontId="30" fillId="15" borderId="52" xfId="0" applyNumberFormat="1" applyFont="1" applyFill="1" applyBorder="1" applyAlignment="1">
      <alignment horizontal="center" vertical="center"/>
    </xf>
    <xf numFmtId="164" fontId="72" fillId="2" borderId="11" xfId="0" applyNumberFormat="1" applyFont="1" applyFill="1" applyBorder="1" applyAlignment="1">
      <alignment horizontal="center" vertical="center"/>
    </xf>
    <xf numFmtId="164" fontId="105" fillId="6" borderId="0" xfId="1" applyNumberFormat="1" applyFont="1" applyFill="1" applyBorder="1" applyAlignment="1">
      <alignment horizontal="center" vertical="center"/>
    </xf>
    <xf numFmtId="0" fontId="106" fillId="2" borderId="0" xfId="0" applyFont="1" applyFill="1" applyAlignment="1">
      <alignment horizontal="center" vertical="center"/>
    </xf>
    <xf numFmtId="0" fontId="106" fillId="2" borderId="55" xfId="0" applyFont="1" applyFill="1" applyBorder="1" applyAlignment="1">
      <alignment horizontal="center" vertical="center"/>
    </xf>
    <xf numFmtId="3" fontId="101" fillId="2" borderId="57" xfId="0" applyNumberFormat="1" applyFont="1" applyFill="1" applyBorder="1" applyAlignment="1">
      <alignment horizontal="center" vertical="center"/>
    </xf>
    <xf numFmtId="3" fontId="30" fillId="2" borderId="55" xfId="0" applyNumberFormat="1" applyFont="1" applyFill="1" applyBorder="1" applyAlignment="1">
      <alignment horizontal="center" vertical="center"/>
    </xf>
    <xf numFmtId="3" fontId="101" fillId="17" borderId="57" xfId="0" applyNumberFormat="1" applyFont="1" applyFill="1" applyBorder="1" applyAlignment="1">
      <alignment horizontal="center" vertical="center"/>
    </xf>
    <xf numFmtId="3" fontId="30" fillId="17" borderId="55" xfId="0" applyNumberFormat="1" applyFont="1" applyFill="1" applyBorder="1" applyAlignment="1">
      <alignment horizontal="center" vertical="center"/>
    </xf>
    <xf numFmtId="3" fontId="101" fillId="14" borderId="57" xfId="0" applyNumberFormat="1" applyFont="1" applyFill="1" applyBorder="1" applyAlignment="1">
      <alignment horizontal="center" vertical="center"/>
    </xf>
    <xf numFmtId="3" fontId="30" fillId="14" borderId="55" xfId="0" applyNumberFormat="1" applyFont="1" applyFill="1" applyBorder="1" applyAlignment="1">
      <alignment horizontal="center" vertical="center"/>
    </xf>
    <xf numFmtId="3" fontId="101" fillId="14" borderId="58" xfId="0" applyNumberFormat="1" applyFont="1" applyFill="1" applyBorder="1" applyAlignment="1">
      <alignment horizontal="center" vertical="center"/>
    </xf>
    <xf numFmtId="3" fontId="30" fillId="14" borderId="59" xfId="0" applyNumberFormat="1" applyFont="1" applyFill="1" applyBorder="1" applyAlignment="1">
      <alignment horizontal="center" vertical="center"/>
    </xf>
    <xf numFmtId="0" fontId="100" fillId="7" borderId="53" xfId="0" applyFont="1" applyFill="1" applyBorder="1" applyAlignment="1">
      <alignment vertical="center" wrapText="1"/>
    </xf>
    <xf numFmtId="0" fontId="4" fillId="2" borderId="0" xfId="0" applyFont="1" applyFill="1" applyAlignment="1">
      <alignment horizontal="left" vertical="center" wrapText="1"/>
    </xf>
    <xf numFmtId="165" fontId="12" fillId="14" borderId="0" xfId="0" applyNumberFormat="1" applyFont="1" applyFill="1" applyAlignment="1">
      <alignment horizontal="center" vertical="center"/>
    </xf>
    <xf numFmtId="2" fontId="12" fillId="17" borderId="0" xfId="0" applyNumberFormat="1" applyFont="1" applyFill="1" applyAlignment="1">
      <alignment horizontal="center" vertical="center" wrapText="1"/>
    </xf>
    <xf numFmtId="2" fontId="12" fillId="14" borderId="0" xfId="0" applyNumberFormat="1" applyFont="1" applyFill="1" applyAlignment="1">
      <alignment horizontal="center" vertical="center" wrapText="1"/>
    </xf>
    <xf numFmtId="2" fontId="12" fillId="15" borderId="0" xfId="0" applyNumberFormat="1" applyFont="1" applyFill="1" applyAlignment="1">
      <alignment horizontal="center" vertical="center" wrapText="1"/>
    </xf>
    <xf numFmtId="0" fontId="7" fillId="4" borderId="60" xfId="0" applyFont="1" applyFill="1" applyBorder="1" applyAlignment="1">
      <alignment vertical="center"/>
    </xf>
    <xf numFmtId="164" fontId="7" fillId="4" borderId="60" xfId="0" applyNumberFormat="1" applyFont="1" applyFill="1" applyBorder="1" applyAlignment="1">
      <alignment horizontal="center" vertical="center" wrapText="1"/>
    </xf>
    <xf numFmtId="3" fontId="22" fillId="4" borderId="60" xfId="0" applyNumberFormat="1" applyFont="1" applyFill="1" applyBorder="1" applyAlignment="1">
      <alignment horizontal="center" vertical="center" wrapText="1"/>
    </xf>
    <xf numFmtId="3" fontId="22" fillId="4" borderId="4" xfId="0" applyNumberFormat="1" applyFont="1" applyFill="1" applyBorder="1" applyAlignment="1">
      <alignment horizontal="center" vertical="center" wrapText="1"/>
    </xf>
    <xf numFmtId="0" fontId="102" fillId="9" borderId="54" xfId="0" applyFont="1" applyFill="1" applyBorder="1" applyAlignment="1">
      <alignment horizontal="center" vertical="center" wrapText="1"/>
    </xf>
    <xf numFmtId="3" fontId="101" fillId="15" borderId="57" xfId="0" applyNumberFormat="1" applyFont="1" applyFill="1" applyBorder="1" applyAlignment="1">
      <alignment horizontal="center" vertical="center"/>
    </xf>
    <xf numFmtId="3" fontId="30" fillId="15" borderId="55" xfId="0" applyNumberFormat="1" applyFont="1" applyFill="1" applyBorder="1" applyAlignment="1">
      <alignment horizontal="center" vertical="center"/>
    </xf>
    <xf numFmtId="3" fontId="101" fillId="15" borderId="58" xfId="0" applyNumberFormat="1" applyFont="1" applyFill="1" applyBorder="1" applyAlignment="1">
      <alignment horizontal="center" vertical="center"/>
    </xf>
    <xf numFmtId="3" fontId="30" fillId="15" borderId="59" xfId="0" applyNumberFormat="1" applyFont="1" applyFill="1" applyBorder="1" applyAlignment="1">
      <alignment horizontal="center" vertical="center"/>
    </xf>
    <xf numFmtId="0" fontId="84" fillId="0" borderId="0" xfId="0" applyFont="1" applyAlignment="1">
      <alignment vertical="top"/>
    </xf>
    <xf numFmtId="0" fontId="0" fillId="0" borderId="0" xfId="0" applyAlignment="1">
      <alignment vertical="top" wrapText="1"/>
    </xf>
    <xf numFmtId="0" fontId="84" fillId="0" borderId="0" xfId="0" applyFont="1" applyAlignment="1">
      <alignment vertical="top" wrapText="1"/>
    </xf>
    <xf numFmtId="9" fontId="31" fillId="6" borderId="11" xfId="0" applyNumberFormat="1" applyFont="1" applyFill="1" applyBorder="1" applyAlignment="1" applyProtection="1">
      <alignment horizontal="center" vertical="center"/>
      <protection locked="0"/>
    </xf>
    <xf numFmtId="9" fontId="31" fillId="2" borderId="11" xfId="0" applyNumberFormat="1" applyFont="1" applyFill="1" applyBorder="1" applyAlignment="1" applyProtection="1">
      <alignment horizontal="center" vertical="center"/>
      <protection locked="0"/>
    </xf>
    <xf numFmtId="0" fontId="2" fillId="2" borderId="0" xfId="0" applyFont="1" applyFill="1" applyAlignment="1" applyProtection="1">
      <alignment vertical="center"/>
      <protection locked="0"/>
    </xf>
    <xf numFmtId="0" fontId="38" fillId="2" borderId="0" xfId="0" applyFont="1" applyFill="1" applyAlignment="1" applyProtection="1">
      <alignment vertical="center"/>
      <protection locked="0"/>
    </xf>
    <xf numFmtId="0" fontId="1" fillId="2" borderId="1" xfId="0" applyFont="1" applyFill="1" applyBorder="1" applyAlignment="1" applyProtection="1">
      <alignment horizontal="left" vertical="center" wrapText="1"/>
      <protection locked="0"/>
    </xf>
    <xf numFmtId="0" fontId="1" fillId="2" borderId="25" xfId="0" applyFont="1" applyFill="1" applyBorder="1" applyAlignment="1" applyProtection="1">
      <alignment horizontal="left" vertical="center" wrapText="1"/>
      <protection locked="0"/>
    </xf>
    <xf numFmtId="0" fontId="1" fillId="2" borderId="0" xfId="0" applyFont="1" applyFill="1" applyAlignment="1" applyProtection="1">
      <alignment horizontal="left" vertical="center" wrapText="1"/>
      <protection locked="0"/>
    </xf>
    <xf numFmtId="0" fontId="25" fillId="2" borderId="1" xfId="0" applyFont="1" applyFill="1" applyBorder="1" applyAlignment="1" applyProtection="1">
      <alignment horizontal="right" vertical="center" wrapText="1"/>
      <protection locked="0"/>
    </xf>
    <xf numFmtId="2" fontId="12" fillId="19" borderId="5" xfId="2" applyNumberFormat="1" applyFont="1" applyFill="1" applyBorder="1" applyAlignment="1" applyProtection="1">
      <alignment horizontal="center" vertical="center" wrapText="1"/>
      <protection locked="0"/>
    </xf>
    <xf numFmtId="2" fontId="34" fillId="2" borderId="0" xfId="2" applyNumberFormat="1" applyFont="1" applyFill="1" applyBorder="1" applyAlignment="1" applyProtection="1">
      <alignment horizontal="center" vertical="center" wrapText="1"/>
      <protection locked="0"/>
    </xf>
    <xf numFmtId="0" fontId="2" fillId="2"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38" fillId="2" borderId="0" xfId="0" applyFont="1" applyFill="1" applyAlignment="1" applyProtection="1">
      <alignment vertical="center" wrapText="1"/>
      <protection locked="0"/>
    </xf>
    <xf numFmtId="0" fontId="25" fillId="2" borderId="0" xfId="0" applyFont="1" applyFill="1" applyAlignment="1" applyProtection="1">
      <alignment horizontal="right" vertical="center" wrapText="1"/>
      <protection locked="0"/>
    </xf>
    <xf numFmtId="3" fontId="12" fillId="19" borderId="5" xfId="2" applyNumberFormat="1" applyFont="1" applyFill="1" applyBorder="1" applyAlignment="1" applyProtection="1">
      <alignment horizontal="center" vertical="center"/>
      <protection locked="0"/>
    </xf>
    <xf numFmtId="3" fontId="34" fillId="2" borderId="0" xfId="2" applyNumberFormat="1" applyFont="1" applyFill="1" applyBorder="1" applyAlignment="1" applyProtection="1">
      <alignment horizontal="center" vertical="center"/>
      <protection locked="0"/>
    </xf>
    <xf numFmtId="2" fontId="2" fillId="2" borderId="0" xfId="0" applyNumberFormat="1" applyFont="1" applyFill="1" applyAlignment="1" applyProtection="1">
      <alignment horizontal="center" vertical="center" wrapText="1"/>
      <protection locked="0"/>
    </xf>
    <xf numFmtId="0" fontId="11" fillId="2" borderId="0" xfId="0" applyFont="1" applyFill="1" applyAlignment="1" applyProtection="1">
      <alignment horizontal="center" vertical="center"/>
      <protection locked="0"/>
    </xf>
    <xf numFmtId="0" fontId="4" fillId="2" borderId="0" xfId="0" applyFont="1" applyFill="1" applyAlignment="1" applyProtection="1">
      <alignment vertical="center"/>
      <protection locked="0"/>
    </xf>
    <xf numFmtId="2" fontId="2" fillId="2" borderId="0" xfId="0" applyNumberFormat="1"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60" fillId="5" borderId="30" xfId="0" applyFont="1" applyFill="1" applyBorder="1" applyAlignment="1" applyProtection="1">
      <alignment horizontal="center" vertical="center" wrapText="1"/>
      <protection locked="0"/>
    </xf>
    <xf numFmtId="2" fontId="89" fillId="19" borderId="32" xfId="0" applyNumberFormat="1" applyFont="1" applyFill="1" applyBorder="1" applyAlignment="1" applyProtection="1">
      <alignment horizontal="center" vertical="center" wrapText="1"/>
      <protection locked="0"/>
    </xf>
    <xf numFmtId="2" fontId="20" fillId="2" borderId="0" xfId="0" applyNumberFormat="1" applyFont="1" applyFill="1" applyAlignment="1" applyProtection="1">
      <alignment horizontal="center" vertical="center" wrapText="1"/>
      <protection locked="0"/>
    </xf>
    <xf numFmtId="2" fontId="15" fillId="18" borderId="42" xfId="0" applyNumberFormat="1" applyFont="1" applyFill="1" applyBorder="1" applyAlignment="1" applyProtection="1">
      <alignment horizontal="center" vertical="center" wrapText="1"/>
      <protection locked="0"/>
    </xf>
    <xf numFmtId="2" fontId="27" fillId="19" borderId="43" xfId="0" applyNumberFormat="1" applyFont="1" applyFill="1" applyBorder="1" applyAlignment="1" applyProtection="1">
      <alignment horizontal="center" vertical="center" wrapText="1"/>
      <protection locked="0"/>
    </xf>
    <xf numFmtId="0" fontId="84" fillId="15"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right" vertical="center"/>
      <protection locked="0"/>
    </xf>
    <xf numFmtId="3" fontId="2" fillId="2" borderId="23" xfId="0" applyNumberFormat="1" applyFont="1" applyFill="1" applyBorder="1" applyAlignment="1" applyProtection="1">
      <alignment horizontal="center" vertical="center" wrapText="1"/>
      <protection locked="0"/>
    </xf>
    <xf numFmtId="3" fontId="2" fillId="2" borderId="0" xfId="0" applyNumberFormat="1" applyFont="1" applyFill="1" applyAlignment="1" applyProtection="1">
      <alignment horizontal="center" vertical="center" wrapText="1"/>
      <protection locked="0"/>
    </xf>
    <xf numFmtId="2" fontId="15" fillId="2" borderId="1" xfId="0" applyNumberFormat="1" applyFont="1" applyFill="1" applyBorder="1" applyAlignment="1" applyProtection="1">
      <alignment horizontal="center" vertical="center" wrapText="1"/>
      <protection locked="0"/>
    </xf>
    <xf numFmtId="164" fontId="19" fillId="2" borderId="0" xfId="1" applyNumberFormat="1" applyFont="1" applyFill="1" applyBorder="1" applyAlignment="1" applyProtection="1">
      <alignment horizontal="center" vertical="center" wrapText="1"/>
      <protection locked="0"/>
    </xf>
    <xf numFmtId="0" fontId="8" fillId="2" borderId="1" xfId="0" applyFont="1" applyFill="1" applyBorder="1" applyAlignment="1" applyProtection="1">
      <alignment horizontal="right" vertical="center" wrapText="1"/>
      <protection locked="0"/>
    </xf>
    <xf numFmtId="3" fontId="2" fillId="2" borderId="20" xfId="0" applyNumberFormat="1" applyFont="1" applyFill="1" applyBorder="1" applyAlignment="1" applyProtection="1">
      <alignment horizontal="center" vertical="center"/>
      <protection locked="0"/>
    </xf>
    <xf numFmtId="3" fontId="2" fillId="2" borderId="0" xfId="0" applyNumberFormat="1" applyFont="1" applyFill="1" applyAlignment="1" applyProtection="1">
      <alignment horizontal="center" vertical="center"/>
      <protection locked="0"/>
    </xf>
    <xf numFmtId="2" fontId="15" fillId="2" borderId="1" xfId="0" applyNumberFormat="1" applyFont="1" applyFill="1" applyBorder="1" applyAlignment="1" applyProtection="1">
      <alignment horizontal="center" vertical="center"/>
      <protection locked="0"/>
    </xf>
    <xf numFmtId="3" fontId="2" fillId="2" borderId="20" xfId="0" quotePrefix="1" applyNumberFormat="1" applyFont="1" applyFill="1" applyBorder="1" applyAlignment="1" applyProtection="1">
      <alignment horizontal="center" vertical="center"/>
      <protection locked="0"/>
    </xf>
    <xf numFmtId="3" fontId="2" fillId="2" borderId="0" xfId="0" quotePrefix="1" applyNumberFormat="1" applyFont="1" applyFill="1" applyAlignment="1" applyProtection="1">
      <alignment horizontal="center" vertical="center"/>
      <protection locked="0"/>
    </xf>
    <xf numFmtId="2" fontId="15" fillId="2" borderId="24" xfId="0" applyNumberFormat="1" applyFont="1" applyFill="1" applyBorder="1" applyAlignment="1" applyProtection="1">
      <alignment horizontal="center" vertical="center"/>
      <protection locked="0"/>
    </xf>
    <xf numFmtId="164" fontId="19" fillId="2" borderId="25" xfId="1" applyNumberFormat="1"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protection locked="0"/>
    </xf>
    <xf numFmtId="2" fontId="16" fillId="2" borderId="0" xfId="0" applyNumberFormat="1" applyFont="1" applyFill="1" applyAlignment="1" applyProtection="1">
      <alignment horizontal="center" vertical="center"/>
      <protection locked="0"/>
    </xf>
    <xf numFmtId="0" fontId="8" fillId="17" borderId="1" xfId="0" applyFont="1" applyFill="1" applyBorder="1" applyAlignment="1" applyProtection="1">
      <alignment horizontal="right" vertical="center" wrapText="1"/>
      <protection locked="0"/>
    </xf>
    <xf numFmtId="3" fontId="2" fillId="17" borderId="20" xfId="0" applyNumberFormat="1" applyFont="1" applyFill="1" applyBorder="1" applyAlignment="1" applyProtection="1">
      <alignment horizontal="center" vertical="center"/>
      <protection locked="0"/>
    </xf>
    <xf numFmtId="2" fontId="6" fillId="2" borderId="0" xfId="0" applyNumberFormat="1" applyFont="1" applyFill="1" applyAlignment="1" applyProtection="1">
      <alignment horizontal="center" vertical="center"/>
      <protection locked="0"/>
    </xf>
    <xf numFmtId="0" fontId="32" fillId="14" borderId="1" xfId="0" applyFont="1" applyFill="1" applyBorder="1" applyAlignment="1" applyProtection="1">
      <alignment horizontal="left" vertical="center" wrapText="1"/>
      <protection locked="0"/>
    </xf>
    <xf numFmtId="3" fontId="2" fillId="14" borderId="20" xfId="0" applyNumberFormat="1" applyFont="1" applyFill="1" applyBorder="1" applyAlignment="1" applyProtection="1">
      <alignment horizontal="center" vertical="center"/>
      <protection locked="0"/>
    </xf>
    <xf numFmtId="0" fontId="8" fillId="14" borderId="1" xfId="0" applyFont="1" applyFill="1" applyBorder="1" applyAlignment="1" applyProtection="1">
      <alignment horizontal="right" vertical="center" wrapText="1"/>
      <protection locked="0"/>
    </xf>
    <xf numFmtId="2" fontId="2" fillId="14" borderId="20" xfId="0" applyNumberFormat="1" applyFont="1" applyFill="1" applyBorder="1" applyAlignment="1" applyProtection="1">
      <alignment horizontal="center" vertical="center"/>
      <protection locked="0"/>
    </xf>
    <xf numFmtId="0" fontId="8" fillId="14" borderId="1" xfId="0" applyFont="1" applyFill="1" applyBorder="1" applyAlignment="1" applyProtection="1">
      <alignment horizontal="center" vertical="center" wrapText="1"/>
      <protection locked="0"/>
    </xf>
    <xf numFmtId="4" fontId="2" fillId="14" borderId="20" xfId="0" applyNumberFormat="1" applyFont="1" applyFill="1" applyBorder="1" applyAlignment="1" applyProtection="1">
      <alignment horizontal="center" vertical="center"/>
      <protection locked="0"/>
    </xf>
    <xf numFmtId="4" fontId="2" fillId="2" borderId="0" xfId="0" applyNumberFormat="1" applyFont="1" applyFill="1" applyAlignment="1" applyProtection="1">
      <alignment horizontal="center" vertical="center"/>
      <protection locked="0"/>
    </xf>
    <xf numFmtId="0" fontId="8" fillId="15" borderId="1" xfId="0" applyFont="1" applyFill="1" applyBorder="1" applyAlignment="1" applyProtection="1">
      <alignment horizontal="right" vertical="center" wrapText="1"/>
      <protection locked="0"/>
    </xf>
    <xf numFmtId="2" fontId="2" fillId="15" borderId="20" xfId="0" applyNumberFormat="1" applyFont="1" applyFill="1" applyBorder="1" applyAlignment="1" applyProtection="1">
      <alignment horizontal="center" vertical="center"/>
      <protection locked="0"/>
    </xf>
    <xf numFmtId="0" fontId="8" fillId="15" borderId="1" xfId="0" applyFont="1" applyFill="1" applyBorder="1" applyAlignment="1" applyProtection="1">
      <alignment horizontal="center" vertical="center" wrapText="1"/>
      <protection locked="0"/>
    </xf>
    <xf numFmtId="3" fontId="2" fillId="15" borderId="20" xfId="0" applyNumberFormat="1" applyFont="1" applyFill="1" applyBorder="1" applyAlignment="1" applyProtection="1">
      <alignment horizontal="center" vertical="center"/>
      <protection locked="0"/>
    </xf>
    <xf numFmtId="0" fontId="8" fillId="15" borderId="24" xfId="0" applyFont="1" applyFill="1" applyBorder="1" applyAlignment="1" applyProtection="1">
      <alignment horizontal="right" vertical="center" wrapText="1"/>
      <protection locked="0"/>
    </xf>
    <xf numFmtId="2" fontId="2" fillId="15" borderId="28" xfId="0" applyNumberFormat="1" applyFont="1" applyFill="1" applyBorder="1" applyAlignment="1" applyProtection="1">
      <alignment horizontal="center" vertical="center"/>
      <protection locked="0"/>
    </xf>
    <xf numFmtId="0" fontId="8" fillId="2" borderId="0" xfId="0" applyFont="1" applyFill="1" applyAlignment="1" applyProtection="1">
      <alignment horizontal="right" vertical="center" wrapText="1"/>
      <protection locked="0"/>
    </xf>
    <xf numFmtId="0" fontId="2" fillId="2" borderId="0" xfId="0" applyFont="1" applyFill="1" applyProtection="1">
      <protection locked="0"/>
    </xf>
    <xf numFmtId="0" fontId="38" fillId="2" borderId="0" xfId="0" applyFont="1" applyFill="1" applyProtection="1">
      <protection locked="0"/>
    </xf>
    <xf numFmtId="0" fontId="57" fillId="2" borderId="0" xfId="0" applyFont="1" applyFill="1" applyAlignment="1" applyProtection="1">
      <alignment vertical="center"/>
      <protection locked="0"/>
    </xf>
    <xf numFmtId="0" fontId="42" fillId="2" borderId="0" xfId="0" applyFont="1" applyFill="1" applyAlignment="1" applyProtection="1">
      <alignment vertical="center"/>
      <protection locked="0"/>
    </xf>
    <xf numFmtId="0" fontId="57" fillId="0" borderId="0" xfId="0" applyFont="1" applyAlignment="1" applyProtection="1">
      <alignment vertical="center"/>
      <protection locked="0"/>
    </xf>
    <xf numFmtId="2" fontId="2" fillId="2" borderId="0" xfId="0" applyNumberFormat="1" applyFont="1" applyFill="1" applyAlignment="1" applyProtection="1">
      <alignment vertical="center"/>
      <protection locked="0"/>
    </xf>
    <xf numFmtId="164" fontId="19" fillId="13" borderId="20" xfId="1" applyNumberFormat="1" applyFont="1" applyFill="1" applyBorder="1" applyAlignment="1" applyProtection="1">
      <alignment horizontal="center" vertical="center"/>
    </xf>
    <xf numFmtId="164" fontId="19" fillId="13" borderId="28" xfId="1" applyNumberFormat="1" applyFont="1" applyFill="1" applyBorder="1" applyAlignment="1" applyProtection="1">
      <alignment horizontal="center" vertical="center"/>
    </xf>
    <xf numFmtId="0" fontId="110" fillId="20" borderId="64" xfId="0" applyFont="1" applyFill="1" applyBorder="1" applyAlignment="1">
      <alignment horizontal="center" wrapText="1"/>
    </xf>
    <xf numFmtId="0" fontId="111" fillId="20" borderId="65" xfId="0" applyFont="1" applyFill="1" applyBorder="1" applyAlignment="1">
      <alignment vertical="top" wrapText="1"/>
    </xf>
    <xf numFmtId="3" fontId="111" fillId="20" borderId="65" xfId="0" applyNumberFormat="1" applyFont="1" applyFill="1" applyBorder="1" applyAlignment="1">
      <alignment vertical="top" wrapText="1"/>
    </xf>
    <xf numFmtId="4" fontId="111" fillId="20" borderId="65" xfId="0" applyNumberFormat="1" applyFont="1" applyFill="1" applyBorder="1" applyAlignment="1">
      <alignment vertical="top" wrapText="1"/>
    </xf>
    <xf numFmtId="3" fontId="114" fillId="20" borderId="65" xfId="0" applyNumberFormat="1" applyFont="1" applyFill="1" applyBorder="1" applyAlignment="1">
      <alignment vertical="top" wrapText="1"/>
    </xf>
    <xf numFmtId="0" fontId="114" fillId="20" borderId="65" xfId="0" applyFont="1" applyFill="1" applyBorder="1" applyAlignment="1">
      <alignment vertical="top" wrapText="1"/>
    </xf>
    <xf numFmtId="4" fontId="114" fillId="20" borderId="65" xfId="0" applyNumberFormat="1" applyFont="1" applyFill="1" applyBorder="1" applyAlignment="1">
      <alignment vertical="top" wrapText="1"/>
    </xf>
    <xf numFmtId="0" fontId="0" fillId="0" borderId="0" xfId="0" applyAlignment="1">
      <alignment horizontal="left"/>
    </xf>
    <xf numFmtId="0" fontId="110" fillId="20" borderId="64" xfId="0" applyFont="1" applyFill="1" applyBorder="1" applyAlignment="1">
      <alignment horizontal="left" wrapText="1"/>
    </xf>
    <xf numFmtId="0" fontId="110" fillId="20" borderId="65" xfId="0" applyFont="1" applyFill="1" applyBorder="1" applyAlignment="1">
      <alignment horizontal="left" vertical="top" wrapText="1"/>
    </xf>
    <xf numFmtId="0" fontId="113" fillId="20" borderId="65" xfId="0" applyFont="1" applyFill="1" applyBorder="1" applyAlignment="1">
      <alignment horizontal="left" vertical="top" wrapText="1"/>
    </xf>
    <xf numFmtId="0" fontId="111" fillId="20" borderId="66" xfId="0" applyFont="1" applyFill="1" applyBorder="1" applyAlignment="1">
      <alignment vertical="top"/>
    </xf>
    <xf numFmtId="0" fontId="115" fillId="21" borderId="68" xfId="0" applyFont="1" applyFill="1" applyBorder="1" applyAlignment="1">
      <alignment horizontal="center" vertical="center" wrapText="1"/>
    </xf>
    <xf numFmtId="0" fontId="116" fillId="20" borderId="67" xfId="0" applyFont="1" applyFill="1" applyBorder="1" applyAlignment="1">
      <alignment vertical="center" wrapText="1"/>
    </xf>
    <xf numFmtId="0" fontId="116" fillId="0" borderId="67" xfId="0" applyFont="1" applyBorder="1" applyAlignment="1">
      <alignment vertical="center" wrapText="1"/>
    </xf>
    <xf numFmtId="0" fontId="117" fillId="0" borderId="0" xfId="0" applyFont="1" applyAlignment="1">
      <alignment horizontal="left" vertical="center"/>
    </xf>
    <xf numFmtId="0" fontId="111" fillId="20" borderId="0" xfId="0" applyFont="1" applyFill="1" applyAlignment="1">
      <alignment vertical="top" wrapText="1"/>
    </xf>
    <xf numFmtId="0" fontId="114" fillId="20" borderId="0" xfId="0" applyFont="1" applyFill="1" applyAlignment="1">
      <alignment vertical="top" wrapText="1"/>
    </xf>
    <xf numFmtId="4" fontId="114" fillId="20" borderId="0" xfId="0" applyNumberFormat="1" applyFont="1" applyFill="1" applyAlignment="1">
      <alignment vertical="top" wrapText="1"/>
    </xf>
    <xf numFmtId="4" fontId="111" fillId="20" borderId="0" xfId="0" applyNumberFormat="1" applyFont="1" applyFill="1" applyAlignment="1">
      <alignment vertical="top" wrapText="1"/>
    </xf>
    <xf numFmtId="0" fontId="111" fillId="20" borderId="0" xfId="0" applyFont="1" applyFill="1" applyAlignment="1">
      <alignment vertical="top"/>
    </xf>
    <xf numFmtId="0" fontId="118" fillId="20" borderId="0" xfId="0" applyFont="1" applyFill="1" applyAlignment="1">
      <alignment horizontal="center" wrapText="1"/>
    </xf>
    <xf numFmtId="0" fontId="0" fillId="0" borderId="0" xfId="0" applyAlignment="1">
      <alignment horizontal="center"/>
    </xf>
    <xf numFmtId="0" fontId="17" fillId="11" borderId="0" xfId="0" applyFont="1" applyFill="1" applyAlignment="1">
      <alignment horizontal="center" vertical="center" wrapText="1"/>
    </xf>
    <xf numFmtId="0" fontId="96" fillId="10" borderId="1" xfId="0" applyFont="1" applyFill="1" applyBorder="1" applyAlignment="1">
      <alignment horizontal="center" vertical="center" wrapText="1"/>
    </xf>
    <xf numFmtId="0" fontId="96" fillId="10" borderId="0" xfId="0" applyFont="1" applyFill="1" applyAlignment="1">
      <alignment horizontal="center" vertical="center" wrapText="1"/>
    </xf>
    <xf numFmtId="0" fontId="9" fillId="2" borderId="61" xfId="0" applyFont="1" applyFill="1" applyBorder="1" applyAlignment="1">
      <alignment horizontal="left" vertical="center" wrapText="1"/>
    </xf>
    <xf numFmtId="0" fontId="9" fillId="2" borderId="62" xfId="0" applyFont="1" applyFill="1" applyBorder="1" applyAlignment="1">
      <alignment horizontal="left" vertical="center" wrapText="1"/>
    </xf>
    <xf numFmtId="0" fontId="9" fillId="2" borderId="63" xfId="0" applyFont="1" applyFill="1" applyBorder="1" applyAlignment="1">
      <alignment horizontal="left" vertical="center" wrapText="1"/>
    </xf>
    <xf numFmtId="0" fontId="9" fillId="2" borderId="58" xfId="0" applyFont="1" applyFill="1" applyBorder="1" applyAlignment="1">
      <alignment horizontal="left" vertical="center" wrapText="1"/>
    </xf>
    <xf numFmtId="0" fontId="9" fillId="2" borderId="60" xfId="0" applyFont="1" applyFill="1" applyBorder="1" applyAlignment="1">
      <alignment horizontal="left" vertical="center" wrapText="1"/>
    </xf>
    <xf numFmtId="0" fontId="9" fillId="2" borderId="59" xfId="0" applyFont="1" applyFill="1" applyBorder="1" applyAlignment="1">
      <alignment horizontal="left" vertical="center" wrapText="1"/>
    </xf>
    <xf numFmtId="0" fontId="70" fillId="9" borderId="7" xfId="0" applyFont="1" applyFill="1" applyBorder="1" applyAlignment="1">
      <alignment horizontal="center" vertical="center" wrapText="1"/>
    </xf>
    <xf numFmtId="0" fontId="70" fillId="9" borderId="20" xfId="0" applyFont="1" applyFill="1" applyBorder="1" applyAlignment="1">
      <alignment horizontal="center" vertical="center" wrapText="1"/>
    </xf>
    <xf numFmtId="10" fontId="93" fillId="2" borderId="0" xfId="0" applyNumberFormat="1" applyFont="1" applyFill="1" applyAlignment="1">
      <alignment horizontal="center" vertical="center" wrapText="1"/>
    </xf>
    <xf numFmtId="0" fontId="70" fillId="9" borderId="10" xfId="0" applyFont="1" applyFill="1" applyBorder="1" applyAlignment="1">
      <alignment horizontal="center" vertical="center" wrapText="1"/>
    </xf>
    <xf numFmtId="0" fontId="70" fillId="9" borderId="0" xfId="0" applyFont="1" applyFill="1" applyAlignment="1">
      <alignment horizontal="center" vertical="center" wrapText="1"/>
    </xf>
    <xf numFmtId="3" fontId="60" fillId="15" borderId="0" xfId="0" applyNumberFormat="1" applyFont="1" applyFill="1" applyAlignment="1">
      <alignment horizontal="center" vertical="center"/>
    </xf>
    <xf numFmtId="0" fontId="56" fillId="15" borderId="15" xfId="0" applyFont="1" applyFill="1" applyBorder="1" applyAlignment="1" applyProtection="1">
      <alignment horizontal="left" vertical="center" wrapText="1"/>
      <protection locked="0"/>
    </xf>
    <xf numFmtId="0" fontId="55" fillId="15" borderId="15" xfId="0" applyFont="1" applyFill="1" applyBorder="1" applyAlignment="1" applyProtection="1">
      <alignment horizontal="left" vertical="center" wrapText="1"/>
      <protection locked="0"/>
    </xf>
    <xf numFmtId="0" fontId="55" fillId="17" borderId="15" xfId="0" applyFont="1" applyFill="1" applyBorder="1" applyAlignment="1" applyProtection="1">
      <alignment horizontal="left" vertical="center" wrapText="1"/>
      <protection locked="0"/>
    </xf>
    <xf numFmtId="0" fontId="55" fillId="14" borderId="15" xfId="0" applyFont="1" applyFill="1" applyBorder="1" applyAlignment="1" applyProtection="1">
      <alignment horizontal="left" vertical="center" wrapText="1"/>
      <protection locked="0"/>
    </xf>
    <xf numFmtId="0" fontId="55" fillId="14" borderId="16" xfId="0" applyFont="1" applyFill="1" applyBorder="1" applyAlignment="1" applyProtection="1">
      <alignment horizontal="left" vertical="center" wrapText="1"/>
      <protection locked="0"/>
    </xf>
    <xf numFmtId="0" fontId="55" fillId="14" borderId="17" xfId="0" applyFont="1" applyFill="1" applyBorder="1" applyAlignment="1" applyProtection="1">
      <alignment horizontal="left" vertical="center" wrapText="1"/>
      <protection locked="0"/>
    </xf>
    <xf numFmtId="0" fontId="55" fillId="14" borderId="18" xfId="0" applyFont="1" applyFill="1" applyBorder="1" applyAlignment="1" applyProtection="1">
      <alignment horizontal="left" vertical="center" wrapText="1"/>
      <protection locked="0"/>
    </xf>
    <xf numFmtId="0" fontId="56" fillId="15" borderId="16" xfId="0" applyFont="1" applyFill="1" applyBorder="1" applyAlignment="1" applyProtection="1">
      <alignment horizontal="left" vertical="center" wrapText="1"/>
      <protection locked="0"/>
    </xf>
    <xf numFmtId="0" fontId="56" fillId="15" borderId="17" xfId="0" applyFont="1" applyFill="1" applyBorder="1" applyAlignment="1" applyProtection="1">
      <alignment horizontal="left" vertical="center" wrapText="1"/>
      <protection locked="0"/>
    </xf>
    <xf numFmtId="0" fontId="56" fillId="15" borderId="18" xfId="0" applyFont="1" applyFill="1" applyBorder="1" applyAlignment="1" applyProtection="1">
      <alignment horizontal="left" vertical="center" wrapText="1"/>
      <protection locked="0"/>
    </xf>
    <xf numFmtId="0" fontId="55" fillId="15" borderId="16" xfId="0" applyFont="1" applyFill="1" applyBorder="1" applyAlignment="1" applyProtection="1">
      <alignment horizontal="left" vertical="center" wrapText="1"/>
      <protection locked="0"/>
    </xf>
    <xf numFmtId="0" fontId="55" fillId="15" borderId="17" xfId="0" applyFont="1" applyFill="1" applyBorder="1" applyAlignment="1" applyProtection="1">
      <alignment horizontal="left" vertical="center" wrapText="1"/>
      <protection locked="0"/>
    </xf>
    <xf numFmtId="0" fontId="55" fillId="15" borderId="18" xfId="0" applyFont="1" applyFill="1" applyBorder="1" applyAlignment="1" applyProtection="1">
      <alignment horizontal="left" vertical="center" wrapText="1"/>
      <protection locked="0"/>
    </xf>
    <xf numFmtId="0" fontId="55" fillId="17" borderId="16" xfId="0" applyFont="1" applyFill="1" applyBorder="1" applyAlignment="1" applyProtection="1">
      <alignment horizontal="left" vertical="center" wrapText="1"/>
      <protection locked="0"/>
    </xf>
    <xf numFmtId="0" fontId="55" fillId="17" borderId="17" xfId="0" applyFont="1" applyFill="1" applyBorder="1" applyAlignment="1" applyProtection="1">
      <alignment horizontal="left" vertical="center" wrapText="1"/>
      <protection locked="0"/>
    </xf>
    <xf numFmtId="0" fontId="55" fillId="17" borderId="18" xfId="0" applyFont="1" applyFill="1" applyBorder="1" applyAlignment="1" applyProtection="1">
      <alignment horizontal="left" vertical="center" wrapText="1"/>
      <protection locked="0"/>
    </xf>
    <xf numFmtId="2" fontId="98" fillId="7" borderId="2" xfId="0" applyNumberFormat="1" applyFont="1" applyFill="1" applyBorder="1" applyAlignment="1" applyProtection="1">
      <alignment horizontal="left" vertical="top" wrapText="1"/>
      <protection locked="0"/>
    </xf>
    <xf numFmtId="2" fontId="98" fillId="7" borderId="3" xfId="0" applyNumberFormat="1" applyFont="1" applyFill="1" applyBorder="1" applyAlignment="1" applyProtection="1">
      <alignment horizontal="left" vertical="top" wrapText="1"/>
      <protection locked="0"/>
    </xf>
    <xf numFmtId="2" fontId="98" fillId="7" borderId="6" xfId="0" applyNumberFormat="1" applyFont="1" applyFill="1" applyBorder="1" applyAlignment="1" applyProtection="1">
      <alignment horizontal="left" vertical="top" wrapText="1"/>
      <protection locked="0"/>
    </xf>
    <xf numFmtId="2" fontId="98" fillId="7" borderId="7" xfId="0" applyNumberFormat="1" applyFont="1" applyFill="1" applyBorder="1" applyAlignment="1" applyProtection="1">
      <alignment horizontal="left" vertical="top" wrapText="1"/>
      <protection locked="0"/>
    </xf>
    <xf numFmtId="2" fontId="98" fillId="7" borderId="0" xfId="0" applyNumberFormat="1" applyFont="1" applyFill="1" applyAlignment="1" applyProtection="1">
      <alignment horizontal="left" vertical="top" wrapText="1"/>
      <protection locked="0"/>
    </xf>
    <xf numFmtId="2" fontId="98" fillId="7" borderId="10" xfId="0" applyNumberFormat="1" applyFont="1" applyFill="1" applyBorder="1" applyAlignment="1" applyProtection="1">
      <alignment horizontal="left" vertical="top" wrapText="1"/>
      <protection locked="0"/>
    </xf>
    <xf numFmtId="2" fontId="98" fillId="7" borderId="45" xfId="0" applyNumberFormat="1" applyFont="1" applyFill="1" applyBorder="1" applyAlignment="1" applyProtection="1">
      <alignment horizontal="left" vertical="top" wrapText="1"/>
      <protection locked="0"/>
    </xf>
    <xf numFmtId="2" fontId="98" fillId="7" borderId="4" xfId="0" applyNumberFormat="1" applyFont="1" applyFill="1" applyBorder="1" applyAlignment="1" applyProtection="1">
      <alignment horizontal="left" vertical="top" wrapText="1"/>
      <protection locked="0"/>
    </xf>
    <xf numFmtId="2" fontId="98" fillId="7" borderId="46" xfId="0" applyNumberFormat="1" applyFont="1" applyFill="1" applyBorder="1" applyAlignment="1" applyProtection="1">
      <alignment horizontal="left" vertical="top" wrapText="1"/>
      <protection locked="0"/>
    </xf>
    <xf numFmtId="0" fontId="70" fillId="11" borderId="14" xfId="0" applyFont="1" applyFill="1" applyBorder="1" applyAlignment="1" applyProtection="1">
      <alignment horizontal="center" vertical="center" wrapText="1"/>
      <protection locked="0"/>
    </xf>
    <xf numFmtId="0" fontId="70" fillId="11" borderId="8" xfId="0" applyFont="1" applyFill="1" applyBorder="1" applyAlignment="1" applyProtection="1">
      <alignment horizontal="center" vertical="center" wrapText="1"/>
      <protection locked="0"/>
    </xf>
    <xf numFmtId="0" fontId="70" fillId="11" borderId="9" xfId="0" applyFont="1" applyFill="1" applyBorder="1" applyAlignment="1" applyProtection="1">
      <alignment horizontal="center" vertical="center" wrapText="1"/>
      <protection locked="0"/>
    </xf>
    <xf numFmtId="0" fontId="97" fillId="2" borderId="29" xfId="0" applyFont="1" applyFill="1" applyBorder="1" applyAlignment="1" applyProtection="1">
      <alignment horizontal="left" vertical="center" wrapText="1"/>
      <protection locked="0"/>
    </xf>
    <xf numFmtId="0" fontId="97" fillId="2" borderId="8" xfId="0" applyFont="1" applyFill="1" applyBorder="1" applyAlignment="1" applyProtection="1">
      <alignment horizontal="left" vertical="center" wrapText="1"/>
      <protection locked="0"/>
    </xf>
    <xf numFmtId="0" fontId="97" fillId="2" borderId="9" xfId="0" applyFont="1" applyFill="1" applyBorder="1" applyAlignment="1" applyProtection="1">
      <alignment horizontal="left" vertical="center" wrapText="1"/>
      <protection locked="0"/>
    </xf>
    <xf numFmtId="0" fontId="46" fillId="2" borderId="0" xfId="0" applyFont="1" applyFill="1" applyAlignment="1" applyProtection="1">
      <alignment horizontal="left"/>
      <protection locked="0"/>
    </xf>
    <xf numFmtId="0" fontId="55" fillId="2" borderId="15" xfId="0" applyFont="1" applyFill="1" applyBorder="1" applyAlignment="1" applyProtection="1">
      <alignment horizontal="left" vertical="center" wrapText="1"/>
      <protection locked="0"/>
    </xf>
    <xf numFmtId="0" fontId="56" fillId="17" borderId="15" xfId="0" applyFont="1" applyFill="1" applyBorder="1" applyAlignment="1" applyProtection="1">
      <alignment horizontal="left" vertical="center" wrapText="1"/>
      <protection locked="0"/>
    </xf>
    <xf numFmtId="0" fontId="45" fillId="2" borderId="16" xfId="0" applyFont="1" applyFill="1" applyBorder="1" applyAlignment="1" applyProtection="1">
      <alignment horizontal="left"/>
      <protection locked="0"/>
    </xf>
    <xf numFmtId="0" fontId="45" fillId="2" borderId="17" xfId="0" applyFont="1" applyFill="1" applyBorder="1" applyAlignment="1" applyProtection="1">
      <alignment horizontal="left"/>
      <protection locked="0"/>
    </xf>
    <xf numFmtId="0" fontId="45" fillId="2" borderId="18" xfId="0" applyFont="1" applyFill="1" applyBorder="1" applyAlignment="1" applyProtection="1">
      <alignment horizontal="left"/>
      <protection locked="0"/>
    </xf>
    <xf numFmtId="0" fontId="55" fillId="2" borderId="16" xfId="0" applyFont="1" applyFill="1" applyBorder="1" applyAlignment="1" applyProtection="1">
      <alignment horizontal="left" vertical="center" wrapText="1"/>
      <protection locked="0"/>
    </xf>
    <xf numFmtId="0" fontId="55" fillId="2" borderId="17" xfId="0" applyFont="1" applyFill="1" applyBorder="1" applyAlignment="1" applyProtection="1">
      <alignment horizontal="left" vertical="center" wrapText="1"/>
      <protection locked="0"/>
    </xf>
    <xf numFmtId="0" fontId="55" fillId="2" borderId="18" xfId="0" applyFont="1" applyFill="1" applyBorder="1" applyAlignment="1" applyProtection="1">
      <alignment horizontal="left" vertical="center" wrapText="1"/>
      <protection locked="0"/>
    </xf>
    <xf numFmtId="0" fontId="54" fillId="7" borderId="16" xfId="0" applyFont="1" applyFill="1" applyBorder="1" applyAlignment="1" applyProtection="1">
      <alignment horizontal="left" wrapText="1"/>
      <protection locked="0"/>
    </xf>
    <xf numFmtId="0" fontId="54" fillId="7" borderId="17" xfId="0" applyFont="1" applyFill="1" applyBorder="1" applyAlignment="1" applyProtection="1">
      <alignment horizontal="left"/>
      <protection locked="0"/>
    </xf>
    <xf numFmtId="0" fontId="54" fillId="7" borderId="18" xfId="0" applyFont="1" applyFill="1" applyBorder="1" applyAlignment="1" applyProtection="1">
      <alignment horizontal="left"/>
      <protection locked="0"/>
    </xf>
    <xf numFmtId="0" fontId="56" fillId="2" borderId="15" xfId="0" applyFont="1" applyFill="1" applyBorder="1" applyAlignment="1" applyProtection="1">
      <alignment horizontal="left" vertical="center" wrapText="1"/>
      <protection locked="0"/>
    </xf>
    <xf numFmtId="0" fontId="37" fillId="2" borderId="15" xfId="0" applyFont="1" applyFill="1" applyBorder="1" applyAlignment="1" applyProtection="1">
      <alignment horizontal="left" vertical="center" wrapText="1"/>
      <protection locked="0"/>
    </xf>
    <xf numFmtId="0" fontId="87" fillId="2" borderId="2" xfId="0" applyFont="1" applyFill="1" applyBorder="1" applyAlignment="1" applyProtection="1">
      <alignment horizontal="center" vertical="center" wrapText="1"/>
      <protection locked="0"/>
    </xf>
    <xf numFmtId="0" fontId="87" fillId="2" borderId="3" xfId="0" applyFont="1" applyFill="1" applyBorder="1" applyAlignment="1" applyProtection="1">
      <alignment horizontal="center" vertical="center" wrapText="1"/>
      <protection locked="0"/>
    </xf>
    <xf numFmtId="0" fontId="87" fillId="2" borderId="6" xfId="0" applyFont="1" applyFill="1" applyBorder="1" applyAlignment="1" applyProtection="1">
      <alignment horizontal="center" vertical="center" wrapText="1"/>
      <protection locked="0"/>
    </xf>
    <xf numFmtId="0" fontId="87" fillId="2" borderId="7" xfId="0" applyFont="1" applyFill="1" applyBorder="1" applyAlignment="1" applyProtection="1">
      <alignment horizontal="center" vertical="center" wrapText="1"/>
      <protection locked="0"/>
    </xf>
    <xf numFmtId="0" fontId="87" fillId="2" borderId="0" xfId="0" applyFont="1" applyFill="1" applyAlignment="1" applyProtection="1">
      <alignment horizontal="center" vertical="center" wrapText="1"/>
      <protection locked="0"/>
    </xf>
    <xf numFmtId="0" fontId="87" fillId="2" borderId="10" xfId="0" applyFont="1" applyFill="1" applyBorder="1" applyAlignment="1" applyProtection="1">
      <alignment horizontal="center" vertical="center" wrapText="1"/>
      <protection locked="0"/>
    </xf>
    <xf numFmtId="0" fontId="87" fillId="2" borderId="45" xfId="0" applyFont="1" applyFill="1" applyBorder="1" applyAlignment="1" applyProtection="1">
      <alignment horizontal="center" vertical="center" wrapText="1"/>
      <protection locked="0"/>
    </xf>
    <xf numFmtId="0" fontId="87" fillId="2" borderId="4" xfId="0" applyFont="1" applyFill="1" applyBorder="1" applyAlignment="1" applyProtection="1">
      <alignment horizontal="center" vertical="center" wrapText="1"/>
      <protection locked="0"/>
    </xf>
    <xf numFmtId="0" fontId="87" fillId="2" borderId="46" xfId="0" applyFont="1" applyFill="1" applyBorder="1" applyAlignment="1" applyProtection="1">
      <alignment horizontal="center" vertical="center" wrapText="1"/>
      <protection locked="0"/>
    </xf>
    <xf numFmtId="0" fontId="54" fillId="7" borderId="16" xfId="0" applyFont="1" applyFill="1" applyBorder="1" applyAlignment="1" applyProtection="1">
      <alignment horizontal="left" vertical="center" wrapText="1"/>
      <protection locked="0"/>
    </xf>
    <xf numFmtId="0" fontId="54" fillId="7" borderId="17" xfId="0" applyFont="1" applyFill="1" applyBorder="1" applyAlignment="1" applyProtection="1">
      <alignment horizontal="left" vertical="center" wrapText="1"/>
      <protection locked="0"/>
    </xf>
    <xf numFmtId="0" fontId="54" fillId="7" borderId="18" xfId="0" applyFont="1" applyFill="1" applyBorder="1" applyAlignment="1" applyProtection="1">
      <alignment horizontal="left" vertical="center" wrapText="1"/>
      <protection locked="0"/>
    </xf>
    <xf numFmtId="0" fontId="10" fillId="0" borderId="36" xfId="0" applyFont="1" applyBorder="1" applyAlignment="1">
      <alignment horizontal="left" vertical="center" wrapText="1"/>
    </xf>
    <xf numFmtId="0" fontId="10" fillId="0" borderId="15" xfId="0" applyFont="1" applyBorder="1" applyAlignment="1">
      <alignment horizontal="left" vertical="center" wrapText="1"/>
    </xf>
    <xf numFmtId="0" fontId="10" fillId="0" borderId="37" xfId="0" applyFont="1" applyBorder="1" applyAlignment="1">
      <alignment horizontal="left" vertical="center" wrapText="1"/>
    </xf>
    <xf numFmtId="0" fontId="48" fillId="0" borderId="30" xfId="0" applyFont="1" applyBorder="1" applyAlignment="1">
      <alignment horizontal="left" vertical="center" wrapText="1"/>
    </xf>
    <xf numFmtId="0" fontId="48" fillId="0" borderId="31" xfId="0" applyFont="1" applyBorder="1" applyAlignment="1">
      <alignment horizontal="left" vertical="center" wrapText="1"/>
    </xf>
    <xf numFmtId="0" fontId="48" fillId="0" borderId="32" xfId="0" applyFont="1" applyBorder="1" applyAlignment="1">
      <alignment horizontal="left" vertical="center" wrapText="1"/>
    </xf>
    <xf numFmtId="2" fontId="6" fillId="3" borderId="4" xfId="0" applyNumberFormat="1" applyFont="1" applyFill="1" applyBorder="1" applyAlignment="1">
      <alignment horizontal="center" vertical="center" wrapText="1"/>
    </xf>
    <xf numFmtId="164" fontId="25" fillId="4" borderId="4" xfId="0" applyNumberFormat="1" applyFont="1" applyFill="1" applyBorder="1" applyAlignment="1">
      <alignment horizontal="center" vertical="center" wrapText="1"/>
    </xf>
    <xf numFmtId="3" fontId="44" fillId="4" borderId="4" xfId="0" applyNumberFormat="1" applyFont="1" applyFill="1" applyBorder="1" applyAlignment="1">
      <alignment horizontal="center" vertical="center" wrapText="1"/>
    </xf>
    <xf numFmtId="2" fontId="94" fillId="2" borderId="0" xfId="0" applyNumberFormat="1" applyFont="1" applyFill="1" applyAlignment="1">
      <alignment horizontal="center" vertical="center" wrapText="1"/>
    </xf>
    <xf numFmtId="2" fontId="94" fillId="2" borderId="0" xfId="0" applyNumberFormat="1" applyFont="1" applyFill="1" applyAlignment="1">
      <alignment horizontal="center" vertical="center"/>
    </xf>
    <xf numFmtId="0" fontId="67" fillId="2" borderId="0" xfId="0" applyFont="1" applyFill="1" applyAlignment="1">
      <alignment horizontal="center" vertical="center" wrapText="1"/>
    </xf>
    <xf numFmtId="0" fontId="47" fillId="2" borderId="0" xfId="0" applyFont="1" applyFill="1" applyAlignment="1">
      <alignment horizontal="left" vertical="center" wrapText="1"/>
    </xf>
    <xf numFmtId="0" fontId="31" fillId="2" borderId="53" xfId="0" applyFont="1" applyFill="1" applyBorder="1" applyAlignment="1">
      <alignment horizontal="center" vertical="center"/>
    </xf>
    <xf numFmtId="0" fontId="31" fillId="2" borderId="54" xfId="0" applyFont="1" applyFill="1" applyBorder="1" applyAlignment="1">
      <alignment horizontal="center" vertical="center"/>
    </xf>
    <xf numFmtId="0" fontId="71" fillId="12" borderId="0" xfId="0" applyFont="1" applyFill="1" applyAlignment="1">
      <alignment horizontal="center" vertical="center"/>
    </xf>
    <xf numFmtId="0" fontId="104" fillId="12" borderId="0" xfId="0" applyFont="1" applyFill="1" applyAlignment="1">
      <alignment horizontal="center" vertical="center"/>
    </xf>
    <xf numFmtId="0" fontId="95" fillId="8" borderId="0" xfId="0" applyFont="1" applyFill="1" applyAlignment="1">
      <alignment horizontal="center" vertical="center" wrapText="1"/>
    </xf>
    <xf numFmtId="0" fontId="36" fillId="2" borderId="0" xfId="0" applyFont="1" applyFill="1" applyAlignment="1">
      <alignment horizontal="left" vertical="center"/>
    </xf>
    <xf numFmtId="0" fontId="36" fillId="2" borderId="0" xfId="0" applyFont="1" applyFill="1" applyAlignment="1">
      <alignment horizontal="left" vertical="center" wrapText="1"/>
    </xf>
    <xf numFmtId="0" fontId="36" fillId="0" borderId="0" xfId="0" applyFont="1" applyAlignment="1">
      <alignment horizontal="left" vertical="center"/>
    </xf>
    <xf numFmtId="0" fontId="10" fillId="15" borderId="39" xfId="0" applyFont="1" applyFill="1" applyBorder="1" applyAlignment="1">
      <alignment horizontal="left" vertical="center" wrapText="1"/>
    </xf>
    <xf numFmtId="0" fontId="10" fillId="15" borderId="40" xfId="0" applyFont="1" applyFill="1" applyBorder="1" applyAlignment="1">
      <alignment horizontal="left" vertical="center" wrapText="1"/>
    </xf>
    <xf numFmtId="0" fontId="10" fillId="15" borderId="41" xfId="0" applyFont="1" applyFill="1" applyBorder="1" applyAlignment="1">
      <alignment horizontal="left" vertical="center" wrapText="1"/>
    </xf>
    <xf numFmtId="0" fontId="74" fillId="2" borderId="12" xfId="0" applyFont="1" applyFill="1" applyBorder="1" applyAlignment="1">
      <alignment horizontal="center" vertical="center" wrapText="1"/>
    </xf>
    <xf numFmtId="0" fontId="74" fillId="2" borderId="13" xfId="0" applyFont="1" applyFill="1" applyBorder="1" applyAlignment="1">
      <alignment horizontal="center" vertical="center" wrapText="1"/>
    </xf>
    <xf numFmtId="0" fontId="10" fillId="13" borderId="36" xfId="0" applyFont="1" applyFill="1" applyBorder="1" applyAlignment="1">
      <alignment horizontal="left" vertical="center" wrapText="1"/>
    </xf>
    <xf numFmtId="0" fontId="10" fillId="13" borderId="15" xfId="0" applyFont="1" applyFill="1" applyBorder="1" applyAlignment="1">
      <alignment horizontal="left" vertical="center" wrapText="1"/>
    </xf>
    <xf numFmtId="0" fontId="10" fillId="13" borderId="37" xfId="0" applyFont="1" applyFill="1" applyBorder="1" applyAlignment="1">
      <alignment horizontal="left" vertical="center" wrapText="1"/>
    </xf>
    <xf numFmtId="0" fontId="10" fillId="14" borderId="36"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4" borderId="37" xfId="0" applyFont="1" applyFill="1" applyBorder="1" applyAlignment="1">
      <alignment horizontal="left" vertical="center" wrapText="1"/>
    </xf>
    <xf numFmtId="0" fontId="50" fillId="14" borderId="38" xfId="0" applyFont="1" applyFill="1" applyBorder="1" applyAlignment="1">
      <alignment horizontal="left" vertical="center" wrapText="1"/>
    </xf>
    <xf numFmtId="0" fontId="48" fillId="14" borderId="17" xfId="0" applyFont="1" applyFill="1" applyBorder="1" applyAlignment="1">
      <alignment horizontal="left" vertical="center" wrapText="1"/>
    </xf>
    <xf numFmtId="0" fontId="48" fillId="14" borderId="21" xfId="0" applyFont="1" applyFill="1" applyBorder="1" applyAlignment="1">
      <alignment horizontal="left" vertical="center" wrapText="1"/>
    </xf>
    <xf numFmtId="0" fontId="51" fillId="15" borderId="36" xfId="0" applyFont="1" applyFill="1" applyBorder="1" applyAlignment="1">
      <alignment horizontal="left" vertical="center" wrapText="1"/>
    </xf>
    <xf numFmtId="0" fontId="51" fillId="15" borderId="15" xfId="0" applyFont="1" applyFill="1" applyBorder="1" applyAlignment="1">
      <alignment horizontal="left" vertical="center" wrapText="1"/>
    </xf>
    <xf numFmtId="0" fontId="51" fillId="15" borderId="37" xfId="0" applyFont="1" applyFill="1" applyBorder="1" applyAlignment="1">
      <alignment horizontal="left" vertical="center" wrapText="1"/>
    </xf>
    <xf numFmtId="0" fontId="35" fillId="2" borderId="0" xfId="0" applyFont="1" applyFill="1" applyAlignment="1">
      <alignment horizontal="left" vertical="center"/>
    </xf>
    <xf numFmtId="0" fontId="2" fillId="2" borderId="0" xfId="0" applyFont="1" applyFill="1" applyAlignment="1">
      <alignment horizontal="left" vertical="center"/>
    </xf>
    <xf numFmtId="0" fontId="10" fillId="15" borderId="36" xfId="0" applyFont="1" applyFill="1" applyBorder="1" applyAlignment="1">
      <alignment horizontal="left" vertical="center" wrapText="1"/>
    </xf>
    <xf numFmtId="0" fontId="10" fillId="15" borderId="15" xfId="0" applyFont="1" applyFill="1" applyBorder="1" applyAlignment="1">
      <alignment horizontal="left" vertical="center" wrapText="1"/>
    </xf>
    <xf numFmtId="0" fontId="10" fillId="15" borderId="37" xfId="0" applyFont="1" applyFill="1" applyBorder="1" applyAlignment="1">
      <alignment horizontal="left" vertical="center" wrapText="1"/>
    </xf>
    <xf numFmtId="0" fontId="48" fillId="14" borderId="36" xfId="0" applyFont="1" applyFill="1" applyBorder="1" applyAlignment="1">
      <alignment horizontal="left" vertical="center" wrapText="1"/>
    </xf>
    <xf numFmtId="0" fontId="48" fillId="14" borderId="15" xfId="0" applyFont="1" applyFill="1" applyBorder="1" applyAlignment="1">
      <alignment horizontal="left" vertical="center" wrapText="1"/>
    </xf>
    <xf numFmtId="0" fontId="48" fillId="14" borderId="37" xfId="0" applyFont="1" applyFill="1" applyBorder="1" applyAlignment="1">
      <alignment horizontal="left" vertical="center" wrapText="1"/>
    </xf>
    <xf numFmtId="0" fontId="10" fillId="14" borderId="39" xfId="0" applyFont="1" applyFill="1" applyBorder="1" applyAlignment="1">
      <alignment horizontal="left" vertical="center" wrapText="1"/>
    </xf>
    <xf numFmtId="0" fontId="10" fillId="14" borderId="40" xfId="0" applyFont="1" applyFill="1" applyBorder="1" applyAlignment="1">
      <alignment horizontal="left" vertical="center" wrapText="1"/>
    </xf>
    <xf numFmtId="0" fontId="10" fillId="14" borderId="56" xfId="0" applyFont="1" applyFill="1" applyBorder="1" applyAlignment="1">
      <alignment horizontal="left" vertical="center" wrapText="1"/>
    </xf>
    <xf numFmtId="0" fontId="10" fillId="14" borderId="41" xfId="0" applyFont="1" applyFill="1" applyBorder="1" applyAlignment="1">
      <alignment horizontal="left" vertical="center" wrapText="1"/>
    </xf>
    <xf numFmtId="0" fontId="10" fillId="17" borderId="36" xfId="0" applyFont="1" applyFill="1" applyBorder="1" applyAlignment="1">
      <alignment horizontal="left" vertical="center" wrapText="1"/>
    </xf>
    <xf numFmtId="0" fontId="10" fillId="17" borderId="15" xfId="0" applyFont="1" applyFill="1" applyBorder="1" applyAlignment="1">
      <alignment horizontal="left" vertical="center" wrapText="1"/>
    </xf>
    <xf numFmtId="0" fontId="10" fillId="17" borderId="16" xfId="0" applyFont="1" applyFill="1" applyBorder="1" applyAlignment="1">
      <alignment horizontal="left" vertical="center" wrapText="1"/>
    </xf>
    <xf numFmtId="0" fontId="10" fillId="17" borderId="37" xfId="0" applyFont="1" applyFill="1" applyBorder="1" applyAlignment="1">
      <alignment horizontal="left" vertical="center"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14" borderId="38" xfId="0" applyFont="1" applyFill="1" applyBorder="1" applyAlignment="1">
      <alignment horizontal="left" vertical="center" wrapText="1"/>
    </xf>
    <xf numFmtId="0" fontId="10" fillId="14" borderId="17" xfId="0" applyFont="1" applyFill="1" applyBorder="1" applyAlignment="1">
      <alignment horizontal="left" vertical="center" wrapText="1"/>
    </xf>
    <xf numFmtId="0" fontId="10" fillId="14" borderId="21" xfId="0" applyFont="1" applyFill="1" applyBorder="1" applyAlignment="1">
      <alignment horizontal="left" vertical="center" wrapText="1"/>
    </xf>
    <xf numFmtId="2" fontId="29" fillId="2" borderId="0" xfId="0" applyNumberFormat="1" applyFont="1" applyFill="1" applyAlignment="1">
      <alignment horizontal="center" vertical="center" wrapText="1"/>
    </xf>
    <xf numFmtId="2" fontId="29" fillId="2" borderId="0" xfId="0" applyNumberFormat="1" applyFont="1" applyFill="1" applyAlignment="1">
      <alignment horizontal="center" vertical="center"/>
    </xf>
    <xf numFmtId="0" fontId="106" fillId="12" borderId="0" xfId="0" applyFont="1" applyFill="1" applyAlignment="1">
      <alignment horizontal="center" vertical="center" wrapText="1"/>
    </xf>
    <xf numFmtId="0" fontId="106" fillId="12" borderId="0" xfId="0" applyFont="1" applyFill="1" applyAlignment="1">
      <alignment horizontal="center" vertical="center"/>
    </xf>
    <xf numFmtId="0" fontId="106" fillId="12" borderId="55" xfId="0" applyFont="1" applyFill="1" applyBorder="1" applyAlignment="1">
      <alignment horizontal="center" vertical="center"/>
    </xf>
    <xf numFmtId="0" fontId="17" fillId="8" borderId="0" xfId="0" applyFont="1" applyFill="1" applyAlignment="1">
      <alignment horizontal="center" vertical="center" wrapText="1"/>
    </xf>
    <xf numFmtId="0" fontId="17" fillId="8" borderId="0" xfId="0" applyFont="1" applyFill="1" applyAlignment="1">
      <alignment horizontal="center" vertical="center"/>
    </xf>
    <xf numFmtId="0" fontId="10" fillId="13" borderId="38" xfId="0" applyFont="1" applyFill="1" applyBorder="1" applyAlignment="1">
      <alignment horizontal="left" vertical="center" wrapText="1"/>
    </xf>
    <xf numFmtId="0" fontId="10" fillId="13" borderId="17" xfId="0" applyFont="1" applyFill="1" applyBorder="1" applyAlignment="1">
      <alignment horizontal="left" vertical="center" wrapText="1"/>
    </xf>
    <xf numFmtId="0" fontId="10" fillId="13" borderId="21" xfId="0" applyFont="1" applyFill="1" applyBorder="1" applyAlignment="1">
      <alignment horizontal="left" vertical="center" wrapText="1"/>
    </xf>
    <xf numFmtId="164" fontId="25" fillId="4" borderId="60" xfId="0" applyNumberFormat="1" applyFont="1" applyFill="1" applyBorder="1" applyAlignment="1">
      <alignment horizontal="center" vertical="center" wrapText="1"/>
    </xf>
    <xf numFmtId="3" fontId="44" fillId="4" borderId="60" xfId="0" applyNumberFormat="1" applyFont="1" applyFill="1" applyBorder="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2" borderId="0" xfId="0" applyFont="1" applyFill="1" applyAlignment="1">
      <alignment horizontal="center" vertical="center" wrapText="1"/>
    </xf>
    <xf numFmtId="0" fontId="4" fillId="14" borderId="36" xfId="0" applyFont="1" applyFill="1" applyBorder="1" applyAlignment="1">
      <alignment horizontal="left" vertical="center" wrapText="1"/>
    </xf>
    <xf numFmtId="0" fontId="4" fillId="14" borderId="15" xfId="0" applyFont="1" applyFill="1" applyBorder="1" applyAlignment="1">
      <alignment horizontal="left" vertical="center" wrapText="1"/>
    </xf>
    <xf numFmtId="0" fontId="4" fillId="14" borderId="37" xfId="0" applyFont="1" applyFill="1" applyBorder="1" applyAlignment="1">
      <alignment horizontal="left" vertical="center" wrapText="1"/>
    </xf>
    <xf numFmtId="0" fontId="41" fillId="8" borderId="0" xfId="0" applyFont="1" applyFill="1" applyAlignment="1">
      <alignment horizontal="center" wrapText="1"/>
    </xf>
    <xf numFmtId="0" fontId="119" fillId="8" borderId="0" xfId="0" applyFont="1" applyFill="1" applyAlignment="1"/>
  </cellXfs>
  <cellStyles count="4">
    <cellStyle name="Comma" xfId="3" builtinId="3"/>
    <cellStyle name="Good" xfId="2" builtinId="26"/>
    <cellStyle name="Normal" xfId="0" builtinId="0"/>
    <cellStyle name="Percent" xfId="1" builtinId="5"/>
  </cellStyles>
  <dxfs count="0"/>
  <tableStyles count="0" defaultTableStyle="TableStyleMedium9"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5.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4.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3.jpeg"/><Relationship Id="rId9" Type="http://schemas.openxmlformats.org/officeDocument/2006/relationships/image" Target="../media/image9.jpeg"/><Relationship Id="rId14" Type="http://schemas.openxmlformats.org/officeDocument/2006/relationships/image" Target="../media/image14.jpeg"/></Relationships>
</file>

<file path=xl/drawings/_rels/drawing4.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5.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8.jpeg"/><Relationship Id="rId5" Type="http://schemas.openxmlformats.org/officeDocument/2006/relationships/image" Target="../media/image4.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3.jpeg"/><Relationship Id="rId9" Type="http://schemas.openxmlformats.org/officeDocument/2006/relationships/image" Target="../media/image9.jpeg"/><Relationship Id="rId14" Type="http://schemas.openxmlformats.org/officeDocument/2006/relationships/image" Target="../media/image14.jpeg"/></Relationships>
</file>

<file path=xl/drawings/_rels/drawing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5.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4.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3.jpeg"/><Relationship Id="rId9" Type="http://schemas.openxmlformats.org/officeDocument/2006/relationships/image" Target="../media/image9.jpeg"/><Relationship Id="rId14" Type="http://schemas.openxmlformats.org/officeDocument/2006/relationships/image" Target="../media/image14.jpeg"/></Relationships>
</file>

<file path=xl/drawings/_rels/drawing6.xml.rels><?xml version="1.0" encoding="UTF-8" standalone="yes"?>
<Relationships xmlns="http://schemas.openxmlformats.org/package/2006/relationships"><Relationship Id="rId8" Type="http://schemas.openxmlformats.org/officeDocument/2006/relationships/image" Target="../media/image26.png"/><Relationship Id="rId3" Type="http://schemas.openxmlformats.org/officeDocument/2006/relationships/image" Target="../media/image21.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38100</xdr:rowOff>
    </xdr:from>
    <xdr:to>
      <xdr:col>0</xdr:col>
      <xdr:colOff>0</xdr:colOff>
      <xdr:row>32</xdr:row>
      <xdr:rowOff>1</xdr:rowOff>
    </xdr:to>
    <xdr:pic>
      <xdr:nvPicPr>
        <xdr:cNvPr id="3" name="il_fi" descr="http://www.raising-twins.com/images/preemiedadhand.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6562725"/>
          <a:ext cx="2382" cy="583407"/>
        </a:xfrm>
        <a:prstGeom prst="rect">
          <a:avLst/>
        </a:prstGeom>
        <a:noFill/>
        <a:ln w="9525">
          <a:noFill/>
          <a:miter lim="800000"/>
          <a:headEnd/>
          <a:tailEnd/>
        </a:ln>
      </xdr:spPr>
    </xdr:pic>
    <xdr:clientData/>
  </xdr:twoCellAnchor>
  <xdr:twoCellAnchor editAs="oneCell">
    <xdr:from>
      <xdr:col>0</xdr:col>
      <xdr:colOff>923925</xdr:colOff>
      <xdr:row>6</xdr:row>
      <xdr:rowOff>0</xdr:rowOff>
    </xdr:from>
    <xdr:to>
      <xdr:col>0</xdr:col>
      <xdr:colOff>923925</xdr:colOff>
      <xdr:row>7</xdr:row>
      <xdr:rowOff>135731</xdr:rowOff>
    </xdr:to>
    <xdr:pic>
      <xdr:nvPicPr>
        <xdr:cNvPr id="6" name="il_fi" descr="http://bibliotecavivente.files.wordpress.com/2011/03/italia.gi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76350" y="3314700"/>
          <a:ext cx="0" cy="962025"/>
        </a:xfrm>
        <a:prstGeom prst="rect">
          <a:avLst/>
        </a:prstGeom>
        <a:noFill/>
        <a:ln w="9525">
          <a:noFill/>
          <a:miter lim="800000"/>
          <a:headEnd/>
          <a:tailEnd/>
        </a:ln>
      </xdr:spPr>
    </xdr:pic>
    <xdr:clientData/>
  </xdr:twoCellAnchor>
  <xdr:twoCellAnchor editAs="oneCell">
    <xdr:from>
      <xdr:col>0</xdr:col>
      <xdr:colOff>221457</xdr:colOff>
      <xdr:row>67</xdr:row>
      <xdr:rowOff>200025</xdr:rowOff>
    </xdr:from>
    <xdr:to>
      <xdr:col>0</xdr:col>
      <xdr:colOff>221457</xdr:colOff>
      <xdr:row>68</xdr:row>
      <xdr:rowOff>531285</xdr:rowOff>
    </xdr:to>
    <xdr:pic>
      <xdr:nvPicPr>
        <xdr:cNvPr id="7" name="il_fi" descr="http://www.raising-twins.com/images/preemiedadhand.jpg">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12032" y="11439525"/>
          <a:ext cx="0" cy="1052512"/>
        </a:xfrm>
        <a:prstGeom prst="rect">
          <a:avLst/>
        </a:prstGeom>
        <a:noFill/>
        <a:ln w="9525">
          <a:noFill/>
          <a:miter lim="800000"/>
          <a:headEnd/>
          <a:tailEnd/>
        </a:ln>
      </xdr:spPr>
    </xdr:pic>
    <xdr:clientData/>
  </xdr:twoCellAnchor>
  <xdr:twoCellAnchor editAs="oneCell">
    <xdr:from>
      <xdr:col>0</xdr:col>
      <xdr:colOff>0</xdr:colOff>
      <xdr:row>16</xdr:row>
      <xdr:rowOff>38100</xdr:rowOff>
    </xdr:from>
    <xdr:to>
      <xdr:col>0</xdr:col>
      <xdr:colOff>0</xdr:colOff>
      <xdr:row>18</xdr:row>
      <xdr:rowOff>123824</xdr:rowOff>
    </xdr:to>
    <xdr:pic>
      <xdr:nvPicPr>
        <xdr:cNvPr id="9" name="rg_hi" descr="http://t2.gstatic.com/images?q=tbn:ANd9GcQvnUfzO0L-ENvncyg5_OVF_7trtgItE8yJQ1VAp3ssYLuN089qIQ">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352425" y="5972175"/>
          <a:ext cx="2382" cy="557212"/>
        </a:xfrm>
        <a:prstGeom prst="rect">
          <a:avLst/>
        </a:prstGeom>
        <a:noFill/>
        <a:ln w="9525">
          <a:noFill/>
          <a:miter lim="800000"/>
          <a:headEnd/>
          <a:tailEnd/>
        </a:ln>
      </xdr:spPr>
    </xdr:pic>
    <xdr:clientData/>
  </xdr:twoCellAnchor>
  <xdr:twoCellAnchor editAs="oneCell">
    <xdr:from>
      <xdr:col>0</xdr:col>
      <xdr:colOff>923925</xdr:colOff>
      <xdr:row>6</xdr:row>
      <xdr:rowOff>19050</xdr:rowOff>
    </xdr:from>
    <xdr:to>
      <xdr:col>0</xdr:col>
      <xdr:colOff>923925</xdr:colOff>
      <xdr:row>7</xdr:row>
      <xdr:rowOff>152400</xdr:rowOff>
    </xdr:to>
    <xdr:pic>
      <xdr:nvPicPr>
        <xdr:cNvPr id="10" name="il_fi" descr="http://bibliotecavivente.files.wordpress.com/2011/03/italia.gif">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76350" y="3333750"/>
          <a:ext cx="0" cy="959644"/>
        </a:xfrm>
        <a:prstGeom prst="rect">
          <a:avLst/>
        </a:prstGeom>
        <a:noFill/>
        <a:ln w="9525">
          <a:noFill/>
          <a:miter lim="800000"/>
          <a:headEnd/>
          <a:tailEnd/>
        </a:ln>
      </xdr:spPr>
    </xdr:pic>
    <xdr:clientData/>
  </xdr:twoCellAnchor>
  <xdr:twoCellAnchor editAs="oneCell">
    <xdr:from>
      <xdr:col>0</xdr:col>
      <xdr:colOff>0</xdr:colOff>
      <xdr:row>16</xdr:row>
      <xdr:rowOff>0</xdr:rowOff>
    </xdr:from>
    <xdr:to>
      <xdr:col>0</xdr:col>
      <xdr:colOff>0</xdr:colOff>
      <xdr:row>18</xdr:row>
      <xdr:rowOff>171449</xdr:rowOff>
    </xdr:to>
    <xdr:pic>
      <xdr:nvPicPr>
        <xdr:cNvPr id="11" name="il_fi" descr="http://www.francescomorante.it/images/315b1.jpg">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352425" y="5934075"/>
          <a:ext cx="2382" cy="642937"/>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114301</xdr:rowOff>
    </xdr:to>
    <xdr:pic>
      <xdr:nvPicPr>
        <xdr:cNvPr id="12" name="il_fi" descr="http://www.raising-twins.com/images/preemiedadhand.jpg">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7753350"/>
          <a:ext cx="2382" cy="585788"/>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32</xdr:row>
      <xdr:rowOff>200025</xdr:rowOff>
    </xdr:to>
    <xdr:pic>
      <xdr:nvPicPr>
        <xdr:cNvPr id="13" name="il_fi" descr="http://upload.wikimedia.org/wikipedia/commons/thumb/2/2b/Weight_vs_gestational_Age.jpg/230px-Weight_vs_gestational_Age.jpg">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6819900"/>
          <a:ext cx="2382" cy="666750"/>
        </a:xfrm>
        <a:prstGeom prst="rect">
          <a:avLst/>
        </a:prstGeom>
        <a:noFill/>
        <a:ln w="9525">
          <a:noFill/>
          <a:miter lim="800000"/>
          <a:headEnd/>
          <a:tailEnd/>
        </a:ln>
      </xdr:spPr>
    </xdr:pic>
    <xdr:clientData/>
  </xdr:twoCellAnchor>
  <xdr:twoCellAnchor editAs="oneCell">
    <xdr:from>
      <xdr:col>0</xdr:col>
      <xdr:colOff>0</xdr:colOff>
      <xdr:row>48</xdr:row>
      <xdr:rowOff>38100</xdr:rowOff>
    </xdr:from>
    <xdr:to>
      <xdr:col>0</xdr:col>
      <xdr:colOff>0</xdr:colOff>
      <xdr:row>50</xdr:row>
      <xdr:rowOff>152400</xdr:rowOff>
    </xdr:to>
    <xdr:pic>
      <xdr:nvPicPr>
        <xdr:cNvPr id="14" name="il_fi" descr="http://www.raising-twins.com/images/preemiedadhand.jpg">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7458075"/>
          <a:ext cx="2382" cy="585788"/>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32</xdr:row>
      <xdr:rowOff>200025</xdr:rowOff>
    </xdr:to>
    <xdr:pic>
      <xdr:nvPicPr>
        <xdr:cNvPr id="15" name="il_fi" descr="http://upload.wikimedia.org/wikipedia/commons/thumb/2/2b/Weight_vs_gestational_Age.jpg/230px-Weight_vs_gestational_Age.jpg">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6819900"/>
          <a:ext cx="2382" cy="666750"/>
        </a:xfrm>
        <a:prstGeom prst="rect">
          <a:avLst/>
        </a:prstGeom>
        <a:noFill/>
        <a:ln w="9525">
          <a:noFill/>
          <a:miter lim="800000"/>
          <a:headEnd/>
          <a:tailEnd/>
        </a:ln>
      </xdr:spPr>
    </xdr:pic>
    <xdr:clientData/>
  </xdr:twoCellAnchor>
  <xdr:twoCellAnchor editAs="oneCell">
    <xdr:from>
      <xdr:col>0</xdr:col>
      <xdr:colOff>0</xdr:colOff>
      <xdr:row>47</xdr:row>
      <xdr:rowOff>38100</xdr:rowOff>
    </xdr:from>
    <xdr:to>
      <xdr:col>0</xdr:col>
      <xdr:colOff>0</xdr:colOff>
      <xdr:row>49</xdr:row>
      <xdr:rowOff>80963</xdr:rowOff>
    </xdr:to>
    <xdr:pic>
      <xdr:nvPicPr>
        <xdr:cNvPr id="16" name="il_fi" descr="http://www.raising-twins.com/images/preemiedadhand.jpg">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6858000"/>
          <a:ext cx="2382" cy="583406"/>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32</xdr:row>
      <xdr:rowOff>200025</xdr:rowOff>
    </xdr:to>
    <xdr:pic>
      <xdr:nvPicPr>
        <xdr:cNvPr id="17" name="il_fi" descr="http://upload.wikimedia.org/wikipedia/commons/thumb/2/2b/Weight_vs_gestational_Age.jpg/230px-Weight_vs_gestational_Age.jpg">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6819900"/>
          <a:ext cx="2382" cy="666750"/>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32</xdr:row>
      <xdr:rowOff>200025</xdr:rowOff>
    </xdr:to>
    <xdr:pic>
      <xdr:nvPicPr>
        <xdr:cNvPr id="18" name="il_fi" descr="http://upload.wikimedia.org/wikipedia/commons/thumb/2/2b/Weight_vs_gestational_Age.jpg/230px-Weight_vs_gestational_Age.jpg">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6819900"/>
          <a:ext cx="2382" cy="666750"/>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195263</xdr:rowOff>
    </xdr:to>
    <xdr:pic>
      <xdr:nvPicPr>
        <xdr:cNvPr id="19" name="il_fi" descr="http://upload.wikimedia.org/wikipedia/commons/thumb/2/2b/Weight_vs_gestational_Age.jpg/230px-Weight_vs_gestational_Age.jpg">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7124700"/>
          <a:ext cx="2382" cy="666750"/>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195263</xdr:rowOff>
    </xdr:to>
    <xdr:pic>
      <xdr:nvPicPr>
        <xdr:cNvPr id="20" name="il_fi" descr="http://upload.wikimedia.org/wikipedia/commons/thumb/2/2b/Weight_vs_gestational_Age.jpg/230px-Weight_vs_gestational_Age.jpg">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7124700"/>
          <a:ext cx="2382" cy="666750"/>
        </a:xfrm>
        <a:prstGeom prst="rect">
          <a:avLst/>
        </a:prstGeom>
        <a:noFill/>
        <a:ln w="9525">
          <a:noFill/>
          <a:miter lim="800000"/>
          <a:headEnd/>
          <a:tailEnd/>
        </a:ln>
      </xdr:spPr>
    </xdr:pic>
    <xdr:clientData/>
  </xdr:twoCellAnchor>
  <xdr:twoCellAnchor editAs="oneCell">
    <xdr:from>
      <xdr:col>0</xdr:col>
      <xdr:colOff>0</xdr:colOff>
      <xdr:row>48</xdr:row>
      <xdr:rowOff>0</xdr:rowOff>
    </xdr:from>
    <xdr:to>
      <xdr:col>0</xdr:col>
      <xdr:colOff>0</xdr:colOff>
      <xdr:row>50</xdr:row>
      <xdr:rowOff>114300</xdr:rowOff>
    </xdr:to>
    <xdr:pic>
      <xdr:nvPicPr>
        <xdr:cNvPr id="21" name="il_fi" descr="http://www.raising-twins.com/images/preemiedadhand.jpg">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7162800"/>
          <a:ext cx="2382" cy="585787"/>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195263</xdr:rowOff>
    </xdr:to>
    <xdr:pic>
      <xdr:nvPicPr>
        <xdr:cNvPr id="22" name="il_fi" descr="http://upload.wikimedia.org/wikipedia/commons/thumb/2/2b/Weight_vs_gestational_Age.jpg/230px-Weight_vs_gestational_Age.jpg">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7124700"/>
          <a:ext cx="2382" cy="666750"/>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114300</xdr:rowOff>
    </xdr:to>
    <xdr:pic>
      <xdr:nvPicPr>
        <xdr:cNvPr id="23" name="il_fi" descr="http://www.raising-twins.com/images/preemiedadhand.jpg">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8343900"/>
          <a:ext cx="2382" cy="585787"/>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114300</xdr:rowOff>
    </xdr:to>
    <xdr:pic>
      <xdr:nvPicPr>
        <xdr:cNvPr id="24" name="il_fi" descr="http://www.raising-twins.com/images/preemiedadhand.jpg">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8048625"/>
          <a:ext cx="2382" cy="585787"/>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52</xdr:row>
      <xdr:rowOff>114299</xdr:rowOff>
    </xdr:to>
    <xdr:pic>
      <xdr:nvPicPr>
        <xdr:cNvPr id="25" name="il_fi" descr="http://www.raising-twins.com/images/preemiedadhand.jpg">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8943975"/>
          <a:ext cx="2382" cy="581025"/>
        </a:xfrm>
        <a:prstGeom prst="rect">
          <a:avLst/>
        </a:prstGeom>
        <a:noFill/>
        <a:ln w="9525">
          <a:noFill/>
          <a:miter lim="800000"/>
          <a:headEnd/>
          <a:tailEnd/>
        </a:ln>
      </xdr:spPr>
    </xdr:pic>
    <xdr:clientData/>
  </xdr:twoCellAnchor>
  <xdr:twoCellAnchor editAs="oneCell">
    <xdr:from>
      <xdr:col>0</xdr:col>
      <xdr:colOff>0</xdr:colOff>
      <xdr:row>49</xdr:row>
      <xdr:rowOff>47625</xdr:rowOff>
    </xdr:from>
    <xdr:to>
      <xdr:col>0</xdr:col>
      <xdr:colOff>0</xdr:colOff>
      <xdr:row>51</xdr:row>
      <xdr:rowOff>161926</xdr:rowOff>
    </xdr:to>
    <xdr:pic>
      <xdr:nvPicPr>
        <xdr:cNvPr id="26" name="il_fi" descr="http://www.raising-twins.com/images/preemiedadhand.jpg">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8648700"/>
          <a:ext cx="2382" cy="583407"/>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53</xdr:row>
      <xdr:rowOff>9525</xdr:rowOff>
    </xdr:to>
    <xdr:pic>
      <xdr:nvPicPr>
        <xdr:cNvPr id="27" name="il_fi" descr="http://1.bp.blogspot.com/_EibTHldYDRU/THYd9ETXMjI/AAAAAAAAAfw/n2GSkA0-gw8/s1600/1.jpg">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352425" y="8905875"/>
          <a:ext cx="2382" cy="714375"/>
        </a:xfrm>
        <a:prstGeom prst="rect">
          <a:avLst/>
        </a:prstGeom>
        <a:noFill/>
        <a:ln w="9525">
          <a:noFill/>
          <a:miter lim="800000"/>
          <a:headEnd/>
          <a:tailEnd/>
        </a:ln>
      </xdr:spPr>
    </xdr:pic>
    <xdr:clientData/>
  </xdr:twoCellAnchor>
  <xdr:twoCellAnchor editAs="oneCell">
    <xdr:from>
      <xdr:col>0</xdr:col>
      <xdr:colOff>0</xdr:colOff>
      <xdr:row>19</xdr:row>
      <xdr:rowOff>47625</xdr:rowOff>
    </xdr:from>
    <xdr:to>
      <xdr:col>0</xdr:col>
      <xdr:colOff>0</xdr:colOff>
      <xdr:row>21</xdr:row>
      <xdr:rowOff>161925</xdr:rowOff>
    </xdr:to>
    <xdr:pic>
      <xdr:nvPicPr>
        <xdr:cNvPr id="28" name="il_fi" descr="http://www.raising-twins.com/images/preemiedadhand.jpg">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6276975"/>
          <a:ext cx="2382" cy="585787"/>
        </a:xfrm>
        <a:prstGeom prst="rect">
          <a:avLst/>
        </a:prstGeom>
        <a:noFill/>
        <a:ln w="9525">
          <a:noFill/>
          <a:miter lim="800000"/>
          <a:headEnd/>
          <a:tailEnd/>
        </a:ln>
      </xdr:spPr>
    </xdr:pic>
    <xdr:clientData/>
  </xdr:twoCellAnchor>
  <xdr:twoCellAnchor editAs="oneCell">
    <xdr:from>
      <xdr:col>0</xdr:col>
      <xdr:colOff>0</xdr:colOff>
      <xdr:row>19</xdr:row>
      <xdr:rowOff>38100</xdr:rowOff>
    </xdr:from>
    <xdr:to>
      <xdr:col>0</xdr:col>
      <xdr:colOff>0</xdr:colOff>
      <xdr:row>21</xdr:row>
      <xdr:rowOff>152400</xdr:rowOff>
    </xdr:to>
    <xdr:pic>
      <xdr:nvPicPr>
        <xdr:cNvPr id="29" name="il_fi" descr="http://www.raising-twins.com/images/preemiedadhand.jpg">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6267450"/>
          <a:ext cx="2382" cy="585787"/>
        </a:xfrm>
        <a:prstGeom prst="rect">
          <a:avLst/>
        </a:prstGeom>
        <a:noFill/>
        <a:ln w="9525">
          <a:noFill/>
          <a:miter lim="800000"/>
          <a:headEnd/>
          <a:tailEnd/>
        </a:ln>
      </xdr:spPr>
    </xdr:pic>
    <xdr:clientData/>
  </xdr:twoCellAnchor>
  <xdr:twoCellAnchor editAs="oneCell">
    <xdr:from>
      <xdr:col>0</xdr:col>
      <xdr:colOff>0</xdr:colOff>
      <xdr:row>30</xdr:row>
      <xdr:rowOff>57150</xdr:rowOff>
    </xdr:from>
    <xdr:to>
      <xdr:col>0</xdr:col>
      <xdr:colOff>0</xdr:colOff>
      <xdr:row>32</xdr:row>
      <xdr:rowOff>1</xdr:rowOff>
    </xdr:to>
    <xdr:pic>
      <xdr:nvPicPr>
        <xdr:cNvPr id="30" name="il_fi" descr="http://ecochildsplay.com/wp-content/uploads/2008/08/18088.jpg">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352425" y="6581775"/>
          <a:ext cx="2382" cy="554832"/>
        </a:xfrm>
        <a:prstGeom prst="rect">
          <a:avLst/>
        </a:prstGeom>
        <a:noFill/>
        <a:ln w="9525">
          <a:noFill/>
          <a:miter lim="800000"/>
          <a:headEnd/>
          <a:tailEnd/>
        </a:ln>
      </xdr:spPr>
    </xdr:pic>
    <xdr:clientData/>
  </xdr:twoCellAnchor>
  <xdr:twoCellAnchor editAs="oneCell">
    <xdr:from>
      <xdr:col>0</xdr:col>
      <xdr:colOff>0</xdr:colOff>
      <xdr:row>47</xdr:row>
      <xdr:rowOff>28575</xdr:rowOff>
    </xdr:from>
    <xdr:to>
      <xdr:col>0</xdr:col>
      <xdr:colOff>0</xdr:colOff>
      <xdr:row>49</xdr:row>
      <xdr:rowOff>42863</xdr:rowOff>
    </xdr:to>
    <xdr:pic>
      <xdr:nvPicPr>
        <xdr:cNvPr id="31" name="il_fi" descr="http://www.mightysworld.com/newborns-2/images/8245_6_39-congenital-absence-right-hand.jpg">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352425" y="6848475"/>
          <a:ext cx="2382" cy="557213"/>
        </a:xfrm>
        <a:prstGeom prst="rect">
          <a:avLst/>
        </a:prstGeom>
        <a:noFill/>
        <a:ln w="9525">
          <a:noFill/>
          <a:miter lim="800000"/>
          <a:headEnd/>
          <a:tailEnd/>
        </a:ln>
      </xdr:spPr>
    </xdr:pic>
    <xdr:clientData/>
  </xdr:twoCellAnchor>
  <xdr:twoCellAnchor editAs="oneCell">
    <xdr:from>
      <xdr:col>0</xdr:col>
      <xdr:colOff>0</xdr:colOff>
      <xdr:row>48</xdr:row>
      <xdr:rowOff>0</xdr:rowOff>
    </xdr:from>
    <xdr:to>
      <xdr:col>0</xdr:col>
      <xdr:colOff>0</xdr:colOff>
      <xdr:row>50</xdr:row>
      <xdr:rowOff>76200</xdr:rowOff>
    </xdr:to>
    <xdr:pic>
      <xdr:nvPicPr>
        <xdr:cNvPr id="32" name="il_fi" descr="http://www.seattlechildrens.org/uploadedimages/Seattle_Childrens/cmsassets/Images/clubfoot-lg.jpg">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352425" y="7162800"/>
          <a:ext cx="2382" cy="550068"/>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52</xdr:row>
      <xdr:rowOff>5292</xdr:rowOff>
    </xdr:to>
    <xdr:pic>
      <xdr:nvPicPr>
        <xdr:cNvPr id="33" name="il_fi" descr="http://www.cdc.gov/ncbddd/birthdefects/images/cleftlip_small.jpg">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352425" y="8010525"/>
          <a:ext cx="2382" cy="707231"/>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195792</xdr:rowOff>
    </xdr:to>
    <xdr:pic>
      <xdr:nvPicPr>
        <xdr:cNvPr id="34" name="il_fi" descr="http://upload.wikimedia.org/wikipedia/commons/1/16/Cleftpalate.jpeg">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1"/>
        <a:srcRect l="6818" t="8664" r="52272" b="28880"/>
        <a:stretch>
          <a:fillRect/>
        </a:stretch>
      </xdr:blipFill>
      <xdr:spPr bwMode="auto">
        <a:xfrm>
          <a:off x="352425" y="8305800"/>
          <a:ext cx="2382" cy="659606"/>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0</xdr:colOff>
      <xdr:row>8</xdr:row>
      <xdr:rowOff>226219</xdr:rowOff>
    </xdr:to>
    <xdr:pic>
      <xdr:nvPicPr>
        <xdr:cNvPr id="35" name="il_fi" descr="http://upload.wikimedia.org/wikipedia/commons/thumb/2/2b/Weight_vs_gestational_Age.jpg/230px-Weight_vs_gestational_Age.jpg">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3981450"/>
          <a:ext cx="2382" cy="666750"/>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0</xdr:colOff>
      <xdr:row>14</xdr:row>
      <xdr:rowOff>114301</xdr:rowOff>
    </xdr:to>
    <xdr:pic>
      <xdr:nvPicPr>
        <xdr:cNvPr id="36" name="il_fi" descr="http://www.raising-twins.com/images/preemiedadhand.jpg">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5505450"/>
          <a:ext cx="2382" cy="590550"/>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0</xdr:colOff>
      <xdr:row>8</xdr:row>
      <xdr:rowOff>226219</xdr:rowOff>
    </xdr:to>
    <xdr:pic>
      <xdr:nvPicPr>
        <xdr:cNvPr id="37" name="il_fi" descr="http://upload.wikimedia.org/wikipedia/commons/thumb/2/2b/Weight_vs_gestational_Age.jpg/230px-Weight_vs_gestational_Age.jpg">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3981450"/>
          <a:ext cx="2382" cy="666750"/>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38" name="il_fi" descr="http://upload.wikimedia.org/wikipedia/commons/thumb/2/2b/Weight_vs_gestational_Age.jpg/230px-Weight_vs_gestational_Age.jpg">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8</xdr:row>
      <xdr:rowOff>47625</xdr:rowOff>
    </xdr:from>
    <xdr:to>
      <xdr:col>0</xdr:col>
      <xdr:colOff>0</xdr:colOff>
      <xdr:row>10</xdr:row>
      <xdr:rowOff>102393</xdr:rowOff>
    </xdr:to>
    <xdr:pic>
      <xdr:nvPicPr>
        <xdr:cNvPr id="39" name="il_fi" descr="http://www.raising-twins.com/images/preemiedadhand.jpg">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4619625"/>
          <a:ext cx="2382" cy="585787"/>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0</xdr:colOff>
      <xdr:row>8</xdr:row>
      <xdr:rowOff>226219</xdr:rowOff>
    </xdr:to>
    <xdr:pic>
      <xdr:nvPicPr>
        <xdr:cNvPr id="40" name="il_fi" descr="http://upload.wikimedia.org/wikipedia/commons/thumb/2/2b/Weight_vs_gestational_Age.jpg/230px-Weight_vs_gestational_Age.jpg">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3981450"/>
          <a:ext cx="2382" cy="666750"/>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41" name="il_fi" descr="http://upload.wikimedia.org/wikipedia/commons/thumb/2/2b/Weight_vs_gestational_Age.jpg/230px-Weight_vs_gestational_Age.jpg">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10</xdr:row>
      <xdr:rowOff>47625</xdr:rowOff>
    </xdr:from>
    <xdr:to>
      <xdr:col>0</xdr:col>
      <xdr:colOff>0</xdr:colOff>
      <xdr:row>12</xdr:row>
      <xdr:rowOff>161925</xdr:rowOff>
    </xdr:to>
    <xdr:pic>
      <xdr:nvPicPr>
        <xdr:cNvPr id="42" name="il_fi" descr="http://www.raising-twins.com/images/preemiedadhand.jpg">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5210175"/>
          <a:ext cx="2382" cy="588169"/>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43" name="il_fi" descr="http://upload.wikimedia.org/wikipedia/commons/thumb/2/2b/Weight_vs_gestational_Age.jpg/230px-Weight_vs_gestational_Age.jpg">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0</xdr:colOff>
      <xdr:row>8</xdr:row>
      <xdr:rowOff>226219</xdr:rowOff>
    </xdr:to>
    <xdr:pic>
      <xdr:nvPicPr>
        <xdr:cNvPr id="44" name="il_fi" descr="http://upload.wikimedia.org/wikipedia/commons/thumb/2/2b/Weight_vs_gestational_Age.jpg/230px-Weight_vs_gestational_Age.jpg">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3981450"/>
          <a:ext cx="2382" cy="666750"/>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45" name="il_fi" descr="http://upload.wikimedia.org/wikipedia/commons/thumb/2/2b/Weight_vs_gestational_Age.jpg/230px-Weight_vs_gestational_Age.jpg">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9</xdr:row>
      <xdr:rowOff>47625</xdr:rowOff>
    </xdr:from>
    <xdr:to>
      <xdr:col>0</xdr:col>
      <xdr:colOff>0</xdr:colOff>
      <xdr:row>11</xdr:row>
      <xdr:rowOff>126206</xdr:rowOff>
    </xdr:to>
    <xdr:pic>
      <xdr:nvPicPr>
        <xdr:cNvPr id="46" name="il_fi" descr="http://www.raising-twins.com/images/preemiedadhand.jpg">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4914900"/>
          <a:ext cx="2382" cy="585788"/>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47" name="il_fi" descr="http://upload.wikimedia.org/wikipedia/commons/thumb/2/2b/Weight_vs_gestational_Age.jpg/230px-Weight_vs_gestational_Age.jpg">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8</xdr:row>
      <xdr:rowOff>666750</xdr:rowOff>
    </xdr:from>
    <xdr:to>
      <xdr:col>0</xdr:col>
      <xdr:colOff>0</xdr:colOff>
      <xdr:row>11</xdr:row>
      <xdr:rowOff>169068</xdr:rowOff>
    </xdr:to>
    <xdr:pic>
      <xdr:nvPicPr>
        <xdr:cNvPr id="48" name="il_fi" descr="http://upload.wikimedia.org/wikipedia/commons/thumb/2/2b/Weight_vs_gestational_Age.jpg/230px-Weight_vs_gestational_Age.jpg">
          <a:extLst>
            <a:ext uri="{FF2B5EF4-FFF2-40B4-BE49-F238E27FC236}">
              <a16:creationId xmlns:a16="http://schemas.microsoft.com/office/drawing/2014/main" id="{00000000-0008-0000-0100-00003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352425" y="4867275"/>
          <a:ext cx="2382" cy="669131"/>
        </a:xfrm>
        <a:prstGeom prst="rect">
          <a:avLst/>
        </a:prstGeom>
        <a:noFill/>
        <a:ln w="9525">
          <a:noFill/>
          <a:miter lim="800000"/>
          <a:headEnd/>
          <a:tailEnd/>
        </a:ln>
      </xdr:spPr>
    </xdr:pic>
    <xdr:clientData/>
  </xdr:twoCellAnchor>
  <xdr:twoCellAnchor editAs="oneCell">
    <xdr:from>
      <xdr:col>0</xdr:col>
      <xdr:colOff>0</xdr:colOff>
      <xdr:row>49</xdr:row>
      <xdr:rowOff>57150</xdr:rowOff>
    </xdr:from>
    <xdr:to>
      <xdr:col>0</xdr:col>
      <xdr:colOff>0</xdr:colOff>
      <xdr:row>51</xdr:row>
      <xdr:rowOff>133351</xdr:rowOff>
    </xdr:to>
    <xdr:pic>
      <xdr:nvPicPr>
        <xdr:cNvPr id="49" name="il_fi" descr="http://www.cdc.gov/ncbddd/birthdefects/images/gastroschisis-web.jpg">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52425" y="8658225"/>
          <a:ext cx="2382" cy="545307"/>
        </a:xfrm>
        <a:prstGeom prst="rect">
          <a:avLst/>
        </a:prstGeom>
        <a:noFill/>
        <a:ln w="9525">
          <a:noFill/>
          <a:miter lim="800000"/>
          <a:headEnd/>
          <a:tailEnd/>
        </a:ln>
      </xdr:spPr>
    </xdr:pic>
    <xdr:clientData/>
  </xdr:twoCellAnchor>
  <xdr:twoCellAnchor editAs="oneCell">
    <xdr:from>
      <xdr:col>0</xdr:col>
      <xdr:colOff>0</xdr:colOff>
      <xdr:row>8</xdr:row>
      <xdr:rowOff>9525</xdr:rowOff>
    </xdr:from>
    <xdr:to>
      <xdr:col>0</xdr:col>
      <xdr:colOff>0</xdr:colOff>
      <xdr:row>10</xdr:row>
      <xdr:rowOff>121443</xdr:rowOff>
    </xdr:to>
    <xdr:pic>
      <xdr:nvPicPr>
        <xdr:cNvPr id="50" name="il_fi" descr="http://www.nlm.nih.gov/medlineplus/ency/images/ency/fullsize/9288.jpg">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352425" y="4581525"/>
          <a:ext cx="2382" cy="642937"/>
        </a:xfrm>
        <a:prstGeom prst="rect">
          <a:avLst/>
        </a:prstGeom>
        <a:noFill/>
        <a:ln w="9525">
          <a:noFill/>
          <a:miter lim="800000"/>
          <a:headEnd/>
          <a:tailEnd/>
        </a:ln>
      </xdr:spPr>
    </xdr:pic>
    <xdr:clientData/>
  </xdr:twoCellAnchor>
  <xdr:twoCellAnchor editAs="oneCell">
    <xdr:from>
      <xdr:col>0</xdr:col>
      <xdr:colOff>0</xdr:colOff>
      <xdr:row>9</xdr:row>
      <xdr:rowOff>19050</xdr:rowOff>
    </xdr:from>
    <xdr:to>
      <xdr:col>0</xdr:col>
      <xdr:colOff>0</xdr:colOff>
      <xdr:row>11</xdr:row>
      <xdr:rowOff>135731</xdr:rowOff>
    </xdr:to>
    <xdr:pic>
      <xdr:nvPicPr>
        <xdr:cNvPr id="51" name="il_fi" descr="http://www.riversideonline.com/source/images/image_popup/r7_placentaprevia.jpg">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352425" y="4886325"/>
          <a:ext cx="2382" cy="623888"/>
        </a:xfrm>
        <a:prstGeom prst="rect">
          <a:avLst/>
        </a:prstGeom>
        <a:noFill/>
        <a:ln w="9525">
          <a:noFill/>
          <a:miter lim="800000"/>
          <a:headEnd/>
          <a:tailEnd/>
        </a:ln>
      </xdr:spPr>
    </xdr:pic>
    <xdr:clientData/>
  </xdr:twoCellAnchor>
  <xdr:twoCellAnchor editAs="oneCell">
    <xdr:from>
      <xdr:col>0</xdr:col>
      <xdr:colOff>0</xdr:colOff>
      <xdr:row>10</xdr:row>
      <xdr:rowOff>38100</xdr:rowOff>
    </xdr:from>
    <xdr:to>
      <xdr:col>0</xdr:col>
      <xdr:colOff>0</xdr:colOff>
      <xdr:row>12</xdr:row>
      <xdr:rowOff>200025</xdr:rowOff>
    </xdr:to>
    <xdr:pic>
      <xdr:nvPicPr>
        <xdr:cNvPr id="52" name="il_fi" descr="http://www.pennmedicine.org/health_info/pregnancy/graphics/images/en/19747.jpg">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352425" y="5200650"/>
          <a:ext cx="2382" cy="635794"/>
        </a:xfrm>
        <a:prstGeom prst="rect">
          <a:avLst/>
        </a:prstGeom>
        <a:noFill/>
        <a:ln w="9525">
          <a:noFill/>
          <a:miter lim="800000"/>
          <a:headEnd/>
          <a:tailEnd/>
        </a:ln>
      </xdr:spPr>
    </xdr:pic>
    <xdr:clientData/>
  </xdr:twoCellAnchor>
  <xdr:twoCellAnchor editAs="oneCell">
    <xdr:from>
      <xdr:col>0</xdr:col>
      <xdr:colOff>0</xdr:colOff>
      <xdr:row>48</xdr:row>
      <xdr:rowOff>9525</xdr:rowOff>
    </xdr:from>
    <xdr:to>
      <xdr:col>0</xdr:col>
      <xdr:colOff>0</xdr:colOff>
      <xdr:row>50</xdr:row>
      <xdr:rowOff>161925</xdr:rowOff>
    </xdr:to>
    <xdr:pic>
      <xdr:nvPicPr>
        <xdr:cNvPr id="54" name="Picture 917" descr="http://www.aafp.org/afp/2004/0615/afp20040615p2863-f1.gif">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352425" y="7429500"/>
          <a:ext cx="2382" cy="623888"/>
        </a:xfrm>
        <a:prstGeom prst="rect">
          <a:avLst/>
        </a:prstGeom>
        <a:noFill/>
        <a:ln w="9525">
          <a:noFill/>
          <a:miter lim="800000"/>
          <a:headEnd/>
          <a:tailEnd/>
        </a:ln>
      </xdr:spPr>
    </xdr:pic>
    <xdr:clientData/>
  </xdr:twoCellAnchor>
  <xdr:twoCellAnchor editAs="oneCell">
    <xdr:from>
      <xdr:col>0</xdr:col>
      <xdr:colOff>0</xdr:colOff>
      <xdr:row>60</xdr:row>
      <xdr:rowOff>0</xdr:rowOff>
    </xdr:from>
    <xdr:to>
      <xdr:col>0</xdr:col>
      <xdr:colOff>2381</xdr:colOff>
      <xdr:row>61</xdr:row>
      <xdr:rowOff>223837</xdr:rowOff>
    </xdr:to>
    <xdr:pic>
      <xdr:nvPicPr>
        <xdr:cNvPr id="55" name="il_fi" descr="http://www.raising-twins.com/images/preemiedadhand.jpg">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10401300"/>
          <a:ext cx="2382" cy="588169"/>
        </a:xfrm>
        <a:prstGeom prst="rect">
          <a:avLst/>
        </a:prstGeom>
        <a:noFill/>
        <a:ln w="9525">
          <a:noFill/>
          <a:miter lim="800000"/>
          <a:headEnd/>
          <a:tailEnd/>
        </a:ln>
      </xdr:spPr>
    </xdr:pic>
    <xdr:clientData/>
  </xdr:twoCellAnchor>
  <xdr:twoCellAnchor editAs="oneCell">
    <xdr:from>
      <xdr:col>0</xdr:col>
      <xdr:colOff>0</xdr:colOff>
      <xdr:row>60</xdr:row>
      <xdr:rowOff>0</xdr:rowOff>
    </xdr:from>
    <xdr:to>
      <xdr:col>0</xdr:col>
      <xdr:colOff>2381</xdr:colOff>
      <xdr:row>61</xdr:row>
      <xdr:rowOff>223837</xdr:rowOff>
    </xdr:to>
    <xdr:pic>
      <xdr:nvPicPr>
        <xdr:cNvPr id="56" name="il_fi" descr="http://www.raising-twins.com/images/preemiedadhand.jpg">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10401300"/>
          <a:ext cx="2382" cy="588169"/>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54</xdr:row>
      <xdr:rowOff>104775</xdr:rowOff>
    </xdr:to>
    <xdr:pic>
      <xdr:nvPicPr>
        <xdr:cNvPr id="57" name="il_fi" descr="http://www.raising-twins.com/images/preemiedadhand.jpg">
          <a:extLst>
            <a:ext uri="{FF2B5EF4-FFF2-40B4-BE49-F238E27FC236}">
              <a16:creationId xmlns:a16="http://schemas.microsoft.com/office/drawing/2014/main" id="{00000000-0008-0000-01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8896350"/>
          <a:ext cx="2382" cy="1042988"/>
        </a:xfrm>
        <a:prstGeom prst="rect">
          <a:avLst/>
        </a:prstGeom>
        <a:noFill/>
        <a:ln w="9525">
          <a:noFill/>
          <a:miter lim="800000"/>
          <a:headEnd/>
          <a:tailEnd/>
        </a:ln>
      </xdr:spPr>
    </xdr:pic>
    <xdr:clientData/>
  </xdr:twoCellAnchor>
  <xdr:twoCellAnchor editAs="oneCell">
    <xdr:from>
      <xdr:col>0</xdr:col>
      <xdr:colOff>0</xdr:colOff>
      <xdr:row>56</xdr:row>
      <xdr:rowOff>0</xdr:rowOff>
    </xdr:from>
    <xdr:to>
      <xdr:col>0</xdr:col>
      <xdr:colOff>0</xdr:colOff>
      <xdr:row>58</xdr:row>
      <xdr:rowOff>109008</xdr:rowOff>
    </xdr:to>
    <xdr:pic>
      <xdr:nvPicPr>
        <xdr:cNvPr id="58" name="il_fi" descr="http://www.raising-twins.com/images/preemiedadhand.jpg">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9810750"/>
          <a:ext cx="2382" cy="585787"/>
        </a:xfrm>
        <a:prstGeom prst="rect">
          <a:avLst/>
        </a:prstGeom>
        <a:noFill/>
        <a:ln w="9525">
          <a:noFill/>
          <a:miter lim="800000"/>
          <a:headEnd/>
          <a:tailEnd/>
        </a:ln>
      </xdr:spPr>
    </xdr:pic>
    <xdr:clientData/>
  </xdr:twoCellAnchor>
  <xdr:twoCellAnchor editAs="oneCell">
    <xdr:from>
      <xdr:col>0</xdr:col>
      <xdr:colOff>0</xdr:colOff>
      <xdr:row>56</xdr:row>
      <xdr:rowOff>47625</xdr:rowOff>
    </xdr:from>
    <xdr:to>
      <xdr:col>0</xdr:col>
      <xdr:colOff>0</xdr:colOff>
      <xdr:row>58</xdr:row>
      <xdr:rowOff>156633</xdr:rowOff>
    </xdr:to>
    <xdr:pic>
      <xdr:nvPicPr>
        <xdr:cNvPr id="59" name="il_fi" descr="http://www.raising-twins.com/images/preemiedadhand.jpg">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9858375"/>
          <a:ext cx="2382" cy="585787"/>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52</xdr:row>
      <xdr:rowOff>114300</xdr:rowOff>
    </xdr:to>
    <xdr:pic>
      <xdr:nvPicPr>
        <xdr:cNvPr id="60" name="il_fi" descr="http://www.raising-twins.com/images/preemiedadhand.jpg">
          <a:extLst>
            <a:ext uri="{FF2B5EF4-FFF2-40B4-BE49-F238E27FC236}">
              <a16:creationId xmlns:a16="http://schemas.microsoft.com/office/drawing/2014/main" id="{00000000-0008-0000-0100-00003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9201150"/>
          <a:ext cx="2382" cy="585787"/>
        </a:xfrm>
        <a:prstGeom prst="rect">
          <a:avLst/>
        </a:prstGeom>
        <a:noFill/>
        <a:ln w="9525">
          <a:noFill/>
          <a:miter lim="800000"/>
          <a:headEnd/>
          <a:tailEnd/>
        </a:ln>
      </xdr:spPr>
    </xdr:pic>
    <xdr:clientData/>
  </xdr:twoCellAnchor>
  <xdr:twoCellAnchor editAs="oneCell">
    <xdr:from>
      <xdr:col>0</xdr:col>
      <xdr:colOff>0</xdr:colOff>
      <xdr:row>50</xdr:row>
      <xdr:rowOff>47625</xdr:rowOff>
    </xdr:from>
    <xdr:to>
      <xdr:col>0</xdr:col>
      <xdr:colOff>0</xdr:colOff>
      <xdr:row>52</xdr:row>
      <xdr:rowOff>161925</xdr:rowOff>
    </xdr:to>
    <xdr:pic>
      <xdr:nvPicPr>
        <xdr:cNvPr id="61" name="il_fi" descr="http://www.raising-twins.com/images/preemiedadhand.jpg">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2425" y="9248775"/>
          <a:ext cx="2382" cy="581025"/>
        </a:xfrm>
        <a:prstGeom prst="rect">
          <a:avLst/>
        </a:prstGeom>
        <a:noFill/>
        <a:ln w="9525">
          <a:noFill/>
          <a:miter lim="800000"/>
          <a:headEnd/>
          <a:tailEnd/>
        </a:ln>
      </xdr:spPr>
    </xdr:pic>
    <xdr:clientData/>
  </xdr:twoCellAnchor>
  <xdr:twoCellAnchor editAs="oneCell">
    <xdr:from>
      <xdr:col>0</xdr:col>
      <xdr:colOff>47624</xdr:colOff>
      <xdr:row>0</xdr:row>
      <xdr:rowOff>0</xdr:rowOff>
    </xdr:from>
    <xdr:to>
      <xdr:col>0</xdr:col>
      <xdr:colOff>2350294</xdr:colOff>
      <xdr:row>0</xdr:row>
      <xdr:rowOff>789889</xdr:rowOff>
    </xdr:to>
    <xdr:pic>
      <xdr:nvPicPr>
        <xdr:cNvPr id="63" name="Picture 3">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17" cstate="print"/>
        <a:srcRect r="48190"/>
        <a:stretch>
          <a:fillRect/>
        </a:stretch>
      </xdr:blipFill>
      <xdr:spPr bwMode="auto">
        <a:xfrm>
          <a:off x="654843" y="0"/>
          <a:ext cx="2302670" cy="789889"/>
        </a:xfrm>
        <a:prstGeom prst="rect">
          <a:avLst/>
        </a:prstGeom>
        <a:noFill/>
        <a:ln w="19050">
          <a:solidFill>
            <a:srgbClr val="0070C0"/>
          </a:solidFill>
          <a:miter lim="800000"/>
          <a:headEnd/>
          <a:tailEnd/>
        </a:ln>
      </xdr:spPr>
    </xdr:pic>
    <xdr:clientData/>
  </xdr:twoCellAnchor>
  <xdr:twoCellAnchor editAs="oneCell">
    <xdr:from>
      <xdr:col>8</xdr:col>
      <xdr:colOff>221457</xdr:colOff>
      <xdr:row>61</xdr:row>
      <xdr:rowOff>0</xdr:rowOff>
    </xdr:from>
    <xdr:to>
      <xdr:col>8</xdr:col>
      <xdr:colOff>221457</xdr:colOff>
      <xdr:row>62</xdr:row>
      <xdr:rowOff>34132</xdr:rowOff>
    </xdr:to>
    <xdr:pic>
      <xdr:nvPicPr>
        <xdr:cNvPr id="64" name="il_fi" descr="http://www.raising-twins.com/images/preemiedadhand.jpg">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31057" y="11782425"/>
          <a:ext cx="0" cy="1052513"/>
        </a:xfrm>
        <a:prstGeom prst="rect">
          <a:avLst/>
        </a:prstGeom>
        <a:noFill/>
        <a:ln w="9525">
          <a:noFill/>
          <a:miter lim="800000"/>
          <a:headEnd/>
          <a:tailEnd/>
        </a:ln>
      </xdr:spPr>
    </xdr:pic>
    <xdr:clientData/>
  </xdr:twoCellAnchor>
  <xdr:twoCellAnchor editAs="oneCell">
    <xdr:from>
      <xdr:col>0</xdr:col>
      <xdr:colOff>0</xdr:colOff>
      <xdr:row>60</xdr:row>
      <xdr:rowOff>0</xdr:rowOff>
    </xdr:from>
    <xdr:to>
      <xdr:col>0</xdr:col>
      <xdr:colOff>2381</xdr:colOff>
      <xdr:row>61</xdr:row>
      <xdr:rowOff>223837</xdr:rowOff>
    </xdr:to>
    <xdr:pic>
      <xdr:nvPicPr>
        <xdr:cNvPr id="62" name="il_fi" descr="http://www.raising-twins.com/images/preemiedadhand.jpg">
          <a:extLst>
            <a:ext uri="{FF2B5EF4-FFF2-40B4-BE49-F238E27FC236}">
              <a16:creationId xmlns:a16="http://schemas.microsoft.com/office/drawing/2014/main" id="{00000000-0008-0000-01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9600" y="10406063"/>
          <a:ext cx="0" cy="592931"/>
        </a:xfrm>
        <a:prstGeom prst="rect">
          <a:avLst/>
        </a:prstGeom>
        <a:noFill/>
        <a:ln w="9525">
          <a:noFill/>
          <a:miter lim="800000"/>
          <a:headEnd/>
          <a:tailEnd/>
        </a:ln>
      </xdr:spPr>
    </xdr:pic>
    <xdr:clientData/>
  </xdr:twoCellAnchor>
  <xdr:twoCellAnchor editAs="oneCell">
    <xdr:from>
      <xdr:col>0</xdr:col>
      <xdr:colOff>0</xdr:colOff>
      <xdr:row>60</xdr:row>
      <xdr:rowOff>0</xdr:rowOff>
    </xdr:from>
    <xdr:to>
      <xdr:col>0</xdr:col>
      <xdr:colOff>2381</xdr:colOff>
      <xdr:row>61</xdr:row>
      <xdr:rowOff>223837</xdr:rowOff>
    </xdr:to>
    <xdr:pic>
      <xdr:nvPicPr>
        <xdr:cNvPr id="65" name="il_fi" descr="http://www.raising-twins.com/images/preemiedadhand.jpg">
          <a:extLst>
            <a:ext uri="{FF2B5EF4-FFF2-40B4-BE49-F238E27FC236}">
              <a16:creationId xmlns:a16="http://schemas.microsoft.com/office/drawing/2014/main" id="{00000000-0008-0000-0100-00004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9600" y="10406063"/>
          <a:ext cx="0" cy="592931"/>
        </a:xfrm>
        <a:prstGeom prst="rect">
          <a:avLst/>
        </a:prstGeom>
        <a:noFill/>
        <a:ln w="9525">
          <a:noFill/>
          <a:miter lim="800000"/>
          <a:headEnd/>
          <a:tailEnd/>
        </a:ln>
      </xdr:spPr>
    </xdr:pic>
    <xdr:clientData/>
  </xdr:twoCellAnchor>
  <xdr:twoCellAnchor>
    <xdr:from>
      <xdr:col>1</xdr:col>
      <xdr:colOff>797719</xdr:colOff>
      <xdr:row>5</xdr:row>
      <xdr:rowOff>23813</xdr:rowOff>
    </xdr:from>
    <xdr:to>
      <xdr:col>1</xdr:col>
      <xdr:colOff>797721</xdr:colOff>
      <xdr:row>6</xdr:row>
      <xdr:rowOff>11906</xdr:rowOff>
    </xdr:to>
    <xdr:cxnSp macro="">
      <xdr:nvCxnSpPr>
        <xdr:cNvPr id="66" name="Straight Arrow Connector 65">
          <a:extLst>
            <a:ext uri="{FF2B5EF4-FFF2-40B4-BE49-F238E27FC236}">
              <a16:creationId xmlns:a16="http://schemas.microsoft.com/office/drawing/2014/main" id="{00000000-0008-0000-0100-000042000000}"/>
            </a:ext>
          </a:extLst>
        </xdr:cNvPr>
        <xdr:cNvCxnSpPr/>
      </xdr:nvCxnSpPr>
      <xdr:spPr>
        <a:xfrm flipH="1">
          <a:off x="3798094" y="2893219"/>
          <a:ext cx="2" cy="333375"/>
        </a:xfrm>
        <a:prstGeom prst="straightConnector1">
          <a:avLst/>
        </a:prstGeom>
        <a:ln w="57150">
          <a:solidFill>
            <a:schemeClr val="accent3">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1493127</xdr:colOff>
      <xdr:row>4</xdr:row>
      <xdr:rowOff>107155</xdr:rowOff>
    </xdr:from>
    <xdr:to>
      <xdr:col>4</xdr:col>
      <xdr:colOff>1095375</xdr:colOff>
      <xdr:row>5</xdr:row>
      <xdr:rowOff>332392</xdr:rowOff>
    </xdr:to>
    <xdr:sp macro="" textlink="">
      <xdr:nvSpPr>
        <xdr:cNvPr id="73" name="Curved Down Arrow 72">
          <a:extLst>
            <a:ext uri="{FF2B5EF4-FFF2-40B4-BE49-F238E27FC236}">
              <a16:creationId xmlns:a16="http://schemas.microsoft.com/office/drawing/2014/main" id="{00000000-0008-0000-0100-000049000000}"/>
            </a:ext>
          </a:extLst>
        </xdr:cNvPr>
        <xdr:cNvSpPr/>
      </xdr:nvSpPr>
      <xdr:spPr>
        <a:xfrm>
          <a:off x="4493502" y="2690811"/>
          <a:ext cx="4138529" cy="510987"/>
        </a:xfrm>
        <a:prstGeom prst="curved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4</xdr:col>
      <xdr:colOff>1188244</xdr:colOff>
      <xdr:row>4</xdr:row>
      <xdr:rowOff>273844</xdr:rowOff>
    </xdr:from>
    <xdr:to>
      <xdr:col>5</xdr:col>
      <xdr:colOff>1190625</xdr:colOff>
      <xdr:row>5</xdr:row>
      <xdr:rowOff>330994</xdr:rowOff>
    </xdr:to>
    <xdr:sp macro="" textlink="">
      <xdr:nvSpPr>
        <xdr:cNvPr id="74" name="Curved Down Arrow 73">
          <a:extLst>
            <a:ext uri="{FF2B5EF4-FFF2-40B4-BE49-F238E27FC236}">
              <a16:creationId xmlns:a16="http://schemas.microsoft.com/office/drawing/2014/main" id="{00000000-0008-0000-0100-00004A000000}"/>
            </a:ext>
          </a:extLst>
        </xdr:cNvPr>
        <xdr:cNvSpPr/>
      </xdr:nvSpPr>
      <xdr:spPr>
        <a:xfrm>
          <a:off x="8724900" y="2857500"/>
          <a:ext cx="1883569" cy="342900"/>
        </a:xfrm>
        <a:prstGeom prst="curved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2</xdr:col>
      <xdr:colOff>15479</xdr:colOff>
      <xdr:row>3</xdr:row>
      <xdr:rowOff>84537</xdr:rowOff>
    </xdr:from>
    <xdr:to>
      <xdr:col>2</xdr:col>
      <xdr:colOff>190500</xdr:colOff>
      <xdr:row>4</xdr:row>
      <xdr:rowOff>238131</xdr:rowOff>
    </xdr:to>
    <xdr:sp macro="" textlink="">
      <xdr:nvSpPr>
        <xdr:cNvPr id="75" name="Curved Down Arrow 74">
          <a:extLst>
            <a:ext uri="{FF2B5EF4-FFF2-40B4-BE49-F238E27FC236}">
              <a16:creationId xmlns:a16="http://schemas.microsoft.com/office/drawing/2014/main" id="{00000000-0008-0000-0100-00004B000000}"/>
            </a:ext>
          </a:extLst>
        </xdr:cNvPr>
        <xdr:cNvSpPr/>
      </xdr:nvSpPr>
      <xdr:spPr>
        <a:xfrm rot="5400000">
          <a:off x="4479130" y="2478886"/>
          <a:ext cx="510781" cy="175021"/>
        </a:xfrm>
        <a:prstGeom prst="curved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4</xdr:col>
      <xdr:colOff>1843088</xdr:colOff>
      <xdr:row>10</xdr:row>
      <xdr:rowOff>80963</xdr:rowOff>
    </xdr:from>
    <xdr:to>
      <xdr:col>4</xdr:col>
      <xdr:colOff>1843090</xdr:colOff>
      <xdr:row>11</xdr:row>
      <xdr:rowOff>176213</xdr:rowOff>
    </xdr:to>
    <xdr:cxnSp macro="">
      <xdr:nvCxnSpPr>
        <xdr:cNvPr id="77" name="Straight Arrow Connector 76">
          <a:extLst>
            <a:ext uri="{FF2B5EF4-FFF2-40B4-BE49-F238E27FC236}">
              <a16:creationId xmlns:a16="http://schemas.microsoft.com/office/drawing/2014/main" id="{00000000-0008-0000-0100-00004D000000}"/>
            </a:ext>
          </a:extLst>
        </xdr:cNvPr>
        <xdr:cNvCxnSpPr/>
      </xdr:nvCxnSpPr>
      <xdr:spPr>
        <a:xfrm flipH="1">
          <a:off x="9379744" y="4950619"/>
          <a:ext cx="2" cy="333375"/>
        </a:xfrm>
        <a:prstGeom prst="straightConnector1">
          <a:avLst/>
        </a:prstGeom>
        <a:ln w="57150">
          <a:solidFill>
            <a:schemeClr val="accent3">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23812</xdr:colOff>
      <xdr:row>10</xdr:row>
      <xdr:rowOff>59531</xdr:rowOff>
    </xdr:from>
    <xdr:to>
      <xdr:col>10</xdr:col>
      <xdr:colOff>154781</xdr:colOff>
      <xdr:row>15</xdr:row>
      <xdr:rowOff>95250</xdr:rowOff>
    </xdr:to>
    <xdr:sp macro="" textlink="">
      <xdr:nvSpPr>
        <xdr:cNvPr id="78" name="Bent-Up Arrow 77">
          <a:extLst>
            <a:ext uri="{FF2B5EF4-FFF2-40B4-BE49-F238E27FC236}">
              <a16:creationId xmlns:a16="http://schemas.microsoft.com/office/drawing/2014/main" id="{00000000-0008-0000-0100-00004E000000}"/>
            </a:ext>
          </a:extLst>
        </xdr:cNvPr>
        <xdr:cNvSpPr/>
      </xdr:nvSpPr>
      <xdr:spPr>
        <a:xfrm>
          <a:off x="13573125" y="4929187"/>
          <a:ext cx="1952625" cy="1226344"/>
        </a:xfrm>
        <a:prstGeom prst="bentUpArrow">
          <a:avLst>
            <a:gd name="adj1" fmla="val 5583"/>
            <a:gd name="adj2" fmla="val 13835"/>
            <a:gd name="adj3" fmla="val 25000"/>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30</xdr:row>
      <xdr:rowOff>38100</xdr:rowOff>
    </xdr:from>
    <xdr:to>
      <xdr:col>0</xdr:col>
      <xdr:colOff>0</xdr:colOff>
      <xdr:row>32</xdr:row>
      <xdr:rowOff>33339</xdr:rowOff>
    </xdr:to>
    <xdr:pic>
      <xdr:nvPicPr>
        <xdr:cNvPr id="3" name="il_fi" descr="http://www.raising-twins.com/images/preemiedadhand.jp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800725"/>
          <a:ext cx="2381" cy="585787"/>
        </a:xfrm>
        <a:prstGeom prst="rect">
          <a:avLst/>
        </a:prstGeom>
        <a:noFill/>
        <a:ln w="9525">
          <a:noFill/>
          <a:miter lim="800000"/>
          <a:headEnd/>
          <a:tailEnd/>
        </a:ln>
      </xdr:spPr>
    </xdr:pic>
    <xdr:clientData/>
  </xdr:twoCellAnchor>
  <xdr:twoCellAnchor editAs="oneCell">
    <xdr:from>
      <xdr:col>0</xdr:col>
      <xdr:colOff>923925</xdr:colOff>
      <xdr:row>5</xdr:row>
      <xdr:rowOff>0</xdr:rowOff>
    </xdr:from>
    <xdr:to>
      <xdr:col>0</xdr:col>
      <xdr:colOff>923925</xdr:colOff>
      <xdr:row>6</xdr:row>
      <xdr:rowOff>297656</xdr:rowOff>
    </xdr:to>
    <xdr:pic>
      <xdr:nvPicPr>
        <xdr:cNvPr id="4" name="il_fi" descr="http://bibliotecavivente.files.wordpress.com/2011/03/italia.gif">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04900" y="2781300"/>
          <a:ext cx="0" cy="969169"/>
        </a:xfrm>
        <a:prstGeom prst="rect">
          <a:avLst/>
        </a:prstGeom>
        <a:noFill/>
        <a:ln w="9525">
          <a:noFill/>
          <a:miter lim="800000"/>
          <a:headEnd/>
          <a:tailEnd/>
        </a:ln>
      </xdr:spPr>
    </xdr:pic>
    <xdr:clientData/>
  </xdr:twoCellAnchor>
  <xdr:twoCellAnchor editAs="oneCell">
    <xdr:from>
      <xdr:col>0</xdr:col>
      <xdr:colOff>192882</xdr:colOff>
      <xdr:row>58</xdr:row>
      <xdr:rowOff>428625</xdr:rowOff>
    </xdr:from>
    <xdr:to>
      <xdr:col>0</xdr:col>
      <xdr:colOff>192882</xdr:colOff>
      <xdr:row>63</xdr:row>
      <xdr:rowOff>104775</xdr:rowOff>
    </xdr:to>
    <xdr:pic>
      <xdr:nvPicPr>
        <xdr:cNvPr id="5" name="il_fi" descr="http://www.raising-twins.com/images/preemiedadhand.jp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73857" y="9210675"/>
          <a:ext cx="0" cy="1040607"/>
        </a:xfrm>
        <a:prstGeom prst="rect">
          <a:avLst/>
        </a:prstGeom>
        <a:noFill/>
        <a:ln w="9525">
          <a:noFill/>
          <a:miter lim="800000"/>
          <a:headEnd/>
          <a:tailEnd/>
        </a:ln>
      </xdr:spPr>
    </xdr:pic>
    <xdr:clientData/>
  </xdr:twoCellAnchor>
  <xdr:twoCellAnchor editAs="oneCell">
    <xdr:from>
      <xdr:col>0</xdr:col>
      <xdr:colOff>0</xdr:colOff>
      <xdr:row>16</xdr:row>
      <xdr:rowOff>38100</xdr:rowOff>
    </xdr:from>
    <xdr:to>
      <xdr:col>0</xdr:col>
      <xdr:colOff>0</xdr:colOff>
      <xdr:row>18</xdr:row>
      <xdr:rowOff>4762</xdr:rowOff>
    </xdr:to>
    <xdr:pic>
      <xdr:nvPicPr>
        <xdr:cNvPr id="6" name="rg_hi" descr="http://t2.gstatic.com/images?q=tbn:ANd9GcQvnUfzO0L-ENvncyg5_OVF_7trtgItE8yJQ1VAp3ssYLuN089qIQ">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848225"/>
          <a:ext cx="2381" cy="561975"/>
        </a:xfrm>
        <a:prstGeom prst="rect">
          <a:avLst/>
        </a:prstGeom>
        <a:noFill/>
        <a:ln w="9525">
          <a:noFill/>
          <a:miter lim="800000"/>
          <a:headEnd/>
          <a:tailEnd/>
        </a:ln>
      </xdr:spPr>
    </xdr:pic>
    <xdr:clientData/>
  </xdr:twoCellAnchor>
  <xdr:twoCellAnchor editAs="oneCell">
    <xdr:from>
      <xdr:col>0</xdr:col>
      <xdr:colOff>923925</xdr:colOff>
      <xdr:row>5</xdr:row>
      <xdr:rowOff>19050</xdr:rowOff>
    </xdr:from>
    <xdr:to>
      <xdr:col>0</xdr:col>
      <xdr:colOff>923925</xdr:colOff>
      <xdr:row>6</xdr:row>
      <xdr:rowOff>314325</xdr:rowOff>
    </xdr:to>
    <xdr:pic>
      <xdr:nvPicPr>
        <xdr:cNvPr id="7" name="il_fi" descr="http://bibliotecavivente.files.wordpress.com/2011/03/italia.gif">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04900" y="2800350"/>
          <a:ext cx="0" cy="966788"/>
        </a:xfrm>
        <a:prstGeom prst="rect">
          <a:avLst/>
        </a:prstGeom>
        <a:noFill/>
        <a:ln w="9525">
          <a:noFill/>
          <a:miter lim="800000"/>
          <a:headEnd/>
          <a:tailEnd/>
        </a:ln>
      </xdr:spPr>
    </xdr:pic>
    <xdr:clientData/>
  </xdr:twoCellAnchor>
  <xdr:twoCellAnchor editAs="oneCell">
    <xdr:from>
      <xdr:col>0</xdr:col>
      <xdr:colOff>0</xdr:colOff>
      <xdr:row>16</xdr:row>
      <xdr:rowOff>0</xdr:rowOff>
    </xdr:from>
    <xdr:to>
      <xdr:col>0</xdr:col>
      <xdr:colOff>0</xdr:colOff>
      <xdr:row>18</xdr:row>
      <xdr:rowOff>52387</xdr:rowOff>
    </xdr:to>
    <xdr:pic>
      <xdr:nvPicPr>
        <xdr:cNvPr id="8" name="il_fi" descr="http://www.francescomorante.it/images/315b1.jpg">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80975" y="4810125"/>
          <a:ext cx="2381" cy="647700"/>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50</xdr:row>
      <xdr:rowOff>292894</xdr:rowOff>
    </xdr:to>
    <xdr:pic>
      <xdr:nvPicPr>
        <xdr:cNvPr id="9" name="il_fi" descr="http://www.raising-twins.com/images/preemiedadhand.jpg">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819900"/>
          <a:ext cx="2381" cy="590550"/>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33</xdr:row>
      <xdr:rowOff>78583</xdr:rowOff>
    </xdr:to>
    <xdr:pic>
      <xdr:nvPicPr>
        <xdr:cNvPr id="10" name="il_fi" descr="http://upload.wikimedia.org/wikipedia/commons/thumb/2/2b/Weight_vs_gestational_Age.jpg/230px-Weight_vs_gestational_Age.jpg">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000750"/>
          <a:ext cx="2381" cy="671512"/>
        </a:xfrm>
        <a:prstGeom prst="rect">
          <a:avLst/>
        </a:prstGeom>
        <a:noFill/>
        <a:ln w="9525">
          <a:noFill/>
          <a:miter lim="800000"/>
          <a:headEnd/>
          <a:tailEnd/>
        </a:ln>
      </xdr:spPr>
    </xdr:pic>
    <xdr:clientData/>
  </xdr:twoCellAnchor>
  <xdr:twoCellAnchor editAs="oneCell">
    <xdr:from>
      <xdr:col>0</xdr:col>
      <xdr:colOff>0</xdr:colOff>
      <xdr:row>48</xdr:row>
      <xdr:rowOff>38100</xdr:rowOff>
    </xdr:from>
    <xdr:to>
      <xdr:col>0</xdr:col>
      <xdr:colOff>0</xdr:colOff>
      <xdr:row>50</xdr:row>
      <xdr:rowOff>33337</xdr:rowOff>
    </xdr:to>
    <xdr:pic>
      <xdr:nvPicPr>
        <xdr:cNvPr id="11" name="il_fi" descr="http://www.raising-twins.com/images/preemiedadhand.jpg">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581775"/>
          <a:ext cx="2381" cy="590550"/>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33</xdr:row>
      <xdr:rowOff>78583</xdr:rowOff>
    </xdr:to>
    <xdr:pic>
      <xdr:nvPicPr>
        <xdr:cNvPr id="12" name="il_fi" descr="http://upload.wikimedia.org/wikipedia/commons/thumb/2/2b/Weight_vs_gestational_Age.jpg/230px-Weight_vs_gestational_Age.jpg">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000750"/>
          <a:ext cx="2381" cy="671512"/>
        </a:xfrm>
        <a:prstGeom prst="rect">
          <a:avLst/>
        </a:prstGeom>
        <a:noFill/>
        <a:ln w="9525">
          <a:noFill/>
          <a:miter lim="800000"/>
          <a:headEnd/>
          <a:tailEnd/>
        </a:ln>
      </xdr:spPr>
    </xdr:pic>
    <xdr:clientData/>
  </xdr:twoCellAnchor>
  <xdr:twoCellAnchor editAs="oneCell">
    <xdr:from>
      <xdr:col>0</xdr:col>
      <xdr:colOff>0</xdr:colOff>
      <xdr:row>47</xdr:row>
      <xdr:rowOff>38100</xdr:rowOff>
    </xdr:from>
    <xdr:to>
      <xdr:col>0</xdr:col>
      <xdr:colOff>0</xdr:colOff>
      <xdr:row>49</xdr:row>
      <xdr:rowOff>21432</xdr:rowOff>
    </xdr:to>
    <xdr:pic>
      <xdr:nvPicPr>
        <xdr:cNvPr id="13" name="il_fi" descr="http://www.raising-twins.com/images/preemiedadhand.jpg">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038850"/>
          <a:ext cx="2381" cy="585787"/>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33</xdr:row>
      <xdr:rowOff>78583</xdr:rowOff>
    </xdr:to>
    <xdr:pic>
      <xdr:nvPicPr>
        <xdr:cNvPr id="14" name="il_fi" descr="http://upload.wikimedia.org/wikipedia/commons/thumb/2/2b/Weight_vs_gestational_Age.jpg/230px-Weight_vs_gestational_Age.jpg">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000750"/>
          <a:ext cx="2381" cy="671512"/>
        </a:xfrm>
        <a:prstGeom prst="rect">
          <a:avLst/>
        </a:prstGeom>
        <a:noFill/>
        <a:ln w="9525">
          <a:noFill/>
          <a:miter lim="800000"/>
          <a:headEnd/>
          <a:tailEnd/>
        </a:ln>
      </xdr:spPr>
    </xdr:pic>
    <xdr:clientData/>
  </xdr:twoCellAnchor>
  <xdr:twoCellAnchor editAs="oneCell">
    <xdr:from>
      <xdr:col>0</xdr:col>
      <xdr:colOff>0</xdr:colOff>
      <xdr:row>30</xdr:row>
      <xdr:rowOff>666750</xdr:rowOff>
    </xdr:from>
    <xdr:to>
      <xdr:col>0</xdr:col>
      <xdr:colOff>0</xdr:colOff>
      <xdr:row>33</xdr:row>
      <xdr:rowOff>78583</xdr:rowOff>
    </xdr:to>
    <xdr:pic>
      <xdr:nvPicPr>
        <xdr:cNvPr id="15" name="il_fi" descr="http://upload.wikimedia.org/wikipedia/commons/thumb/2/2b/Weight_vs_gestational_Age.jpg/230px-Weight_vs_gestational_Age.jpg">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000750"/>
          <a:ext cx="2381" cy="671512"/>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76201</xdr:rowOff>
    </xdr:to>
    <xdr:pic>
      <xdr:nvPicPr>
        <xdr:cNvPr id="16" name="il_fi" descr="http://upload.wikimedia.org/wikipedia/commons/thumb/2/2b/Weight_vs_gestational_Age.jpg/230px-Weight_vs_gestational_Age.jpg">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305550"/>
          <a:ext cx="2381" cy="671512"/>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76201</xdr:rowOff>
    </xdr:to>
    <xdr:pic>
      <xdr:nvPicPr>
        <xdr:cNvPr id="17" name="il_fi" descr="http://upload.wikimedia.org/wikipedia/commons/thumb/2/2b/Weight_vs_gestational_Age.jpg/230px-Weight_vs_gestational_Age.jpg">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305550"/>
          <a:ext cx="2381" cy="671512"/>
        </a:xfrm>
        <a:prstGeom prst="rect">
          <a:avLst/>
        </a:prstGeom>
        <a:noFill/>
        <a:ln w="9525">
          <a:noFill/>
          <a:miter lim="800000"/>
          <a:headEnd/>
          <a:tailEnd/>
        </a:ln>
      </xdr:spPr>
    </xdr:pic>
    <xdr:clientData/>
  </xdr:twoCellAnchor>
  <xdr:twoCellAnchor editAs="oneCell">
    <xdr:from>
      <xdr:col>0</xdr:col>
      <xdr:colOff>0</xdr:colOff>
      <xdr:row>48</xdr:row>
      <xdr:rowOff>0</xdr:rowOff>
    </xdr:from>
    <xdr:to>
      <xdr:col>0</xdr:col>
      <xdr:colOff>0</xdr:colOff>
      <xdr:row>49</xdr:row>
      <xdr:rowOff>292893</xdr:rowOff>
    </xdr:to>
    <xdr:pic>
      <xdr:nvPicPr>
        <xdr:cNvPr id="18" name="il_fi" descr="http://www.raising-twins.com/images/preemiedadhand.jpg">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343650"/>
          <a:ext cx="2381" cy="590550"/>
        </a:xfrm>
        <a:prstGeom prst="rect">
          <a:avLst/>
        </a:prstGeom>
        <a:noFill/>
        <a:ln w="9525">
          <a:noFill/>
          <a:miter lim="800000"/>
          <a:headEnd/>
          <a:tailEnd/>
        </a:ln>
      </xdr:spPr>
    </xdr:pic>
    <xdr:clientData/>
  </xdr:twoCellAnchor>
  <xdr:twoCellAnchor editAs="oneCell">
    <xdr:from>
      <xdr:col>0</xdr:col>
      <xdr:colOff>0</xdr:colOff>
      <xdr:row>47</xdr:row>
      <xdr:rowOff>666750</xdr:rowOff>
    </xdr:from>
    <xdr:to>
      <xdr:col>0</xdr:col>
      <xdr:colOff>0</xdr:colOff>
      <xdr:row>50</xdr:row>
      <xdr:rowOff>76201</xdr:rowOff>
    </xdr:to>
    <xdr:pic>
      <xdr:nvPicPr>
        <xdr:cNvPr id="19" name="il_fi" descr="http://upload.wikimedia.org/wikipedia/commons/thumb/2/2b/Weight_vs_gestational_Age.jpg/230px-Weight_vs_gestational_Age.jpg">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6305550"/>
          <a:ext cx="2381" cy="671512"/>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50</xdr:row>
      <xdr:rowOff>292894</xdr:rowOff>
    </xdr:to>
    <xdr:pic>
      <xdr:nvPicPr>
        <xdr:cNvPr id="20" name="il_fi" descr="http://www.raising-twins.com/images/preemiedadhand.jpg">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296150"/>
          <a:ext cx="2381" cy="590550"/>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50</xdr:row>
      <xdr:rowOff>292894</xdr:rowOff>
    </xdr:to>
    <xdr:pic>
      <xdr:nvPicPr>
        <xdr:cNvPr id="21" name="il_fi" descr="http://www.raising-twins.com/images/preemiedadhand.jpg">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058025"/>
          <a:ext cx="2381" cy="590550"/>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51</xdr:row>
      <xdr:rowOff>292894</xdr:rowOff>
    </xdr:to>
    <xdr:pic>
      <xdr:nvPicPr>
        <xdr:cNvPr id="22" name="il_fi" descr="http://www.raising-twins.com/images/preemiedadhand.jpg">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781925"/>
          <a:ext cx="2381" cy="590550"/>
        </a:xfrm>
        <a:prstGeom prst="rect">
          <a:avLst/>
        </a:prstGeom>
        <a:noFill/>
        <a:ln w="9525">
          <a:noFill/>
          <a:miter lim="800000"/>
          <a:headEnd/>
          <a:tailEnd/>
        </a:ln>
      </xdr:spPr>
    </xdr:pic>
    <xdr:clientData/>
  </xdr:twoCellAnchor>
  <xdr:twoCellAnchor editAs="oneCell">
    <xdr:from>
      <xdr:col>0</xdr:col>
      <xdr:colOff>0</xdr:colOff>
      <xdr:row>49</xdr:row>
      <xdr:rowOff>47625</xdr:rowOff>
    </xdr:from>
    <xdr:to>
      <xdr:col>0</xdr:col>
      <xdr:colOff>0</xdr:colOff>
      <xdr:row>51</xdr:row>
      <xdr:rowOff>42863</xdr:rowOff>
    </xdr:to>
    <xdr:pic>
      <xdr:nvPicPr>
        <xdr:cNvPr id="23" name="il_fi" descr="http://www.raising-twins.com/images/preemiedadhand.jpg">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543800"/>
          <a:ext cx="2381" cy="590550"/>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52</xdr:row>
      <xdr:rowOff>128588</xdr:rowOff>
    </xdr:to>
    <xdr:pic>
      <xdr:nvPicPr>
        <xdr:cNvPr id="24" name="il_fi" descr="http://1.bp.blogspot.com/_EibTHldYDRU/THYd9ETXMjI/AAAAAAAAAfw/n2GSkA0-gw8/s1600/1.jpg">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80975" y="7743825"/>
          <a:ext cx="2381" cy="723900"/>
        </a:xfrm>
        <a:prstGeom prst="rect">
          <a:avLst/>
        </a:prstGeom>
        <a:noFill/>
        <a:ln w="9525">
          <a:noFill/>
          <a:miter lim="800000"/>
          <a:headEnd/>
          <a:tailEnd/>
        </a:ln>
      </xdr:spPr>
    </xdr:pic>
    <xdr:clientData/>
  </xdr:twoCellAnchor>
  <xdr:twoCellAnchor editAs="oneCell">
    <xdr:from>
      <xdr:col>0</xdr:col>
      <xdr:colOff>0</xdr:colOff>
      <xdr:row>19</xdr:row>
      <xdr:rowOff>47625</xdr:rowOff>
    </xdr:from>
    <xdr:to>
      <xdr:col>0</xdr:col>
      <xdr:colOff>0</xdr:colOff>
      <xdr:row>21</xdr:row>
      <xdr:rowOff>42863</xdr:rowOff>
    </xdr:to>
    <xdr:pic>
      <xdr:nvPicPr>
        <xdr:cNvPr id="25" name="il_fi" descr="http://www.raising-twins.com/images/preemiedadhand.jpg">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095875"/>
          <a:ext cx="2381" cy="590550"/>
        </a:xfrm>
        <a:prstGeom prst="rect">
          <a:avLst/>
        </a:prstGeom>
        <a:noFill/>
        <a:ln w="9525">
          <a:noFill/>
          <a:miter lim="800000"/>
          <a:headEnd/>
          <a:tailEnd/>
        </a:ln>
      </xdr:spPr>
    </xdr:pic>
    <xdr:clientData/>
  </xdr:twoCellAnchor>
  <xdr:twoCellAnchor editAs="oneCell">
    <xdr:from>
      <xdr:col>0</xdr:col>
      <xdr:colOff>0</xdr:colOff>
      <xdr:row>19</xdr:row>
      <xdr:rowOff>38100</xdr:rowOff>
    </xdr:from>
    <xdr:to>
      <xdr:col>0</xdr:col>
      <xdr:colOff>0</xdr:colOff>
      <xdr:row>21</xdr:row>
      <xdr:rowOff>33338</xdr:rowOff>
    </xdr:to>
    <xdr:pic>
      <xdr:nvPicPr>
        <xdr:cNvPr id="26" name="il_fi" descr="http://www.raising-twins.com/images/preemiedadhand.jpg">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086350"/>
          <a:ext cx="2381" cy="590550"/>
        </a:xfrm>
        <a:prstGeom prst="rect">
          <a:avLst/>
        </a:prstGeom>
        <a:noFill/>
        <a:ln w="9525">
          <a:noFill/>
          <a:miter lim="800000"/>
          <a:headEnd/>
          <a:tailEnd/>
        </a:ln>
      </xdr:spPr>
    </xdr:pic>
    <xdr:clientData/>
  </xdr:twoCellAnchor>
  <xdr:twoCellAnchor editAs="oneCell">
    <xdr:from>
      <xdr:col>0</xdr:col>
      <xdr:colOff>0</xdr:colOff>
      <xdr:row>30</xdr:row>
      <xdr:rowOff>57150</xdr:rowOff>
    </xdr:from>
    <xdr:to>
      <xdr:col>0</xdr:col>
      <xdr:colOff>0</xdr:colOff>
      <xdr:row>32</xdr:row>
      <xdr:rowOff>23814</xdr:rowOff>
    </xdr:to>
    <xdr:pic>
      <xdr:nvPicPr>
        <xdr:cNvPr id="27" name="il_fi" descr="http://ecochildsplay.com/wp-content/uploads/2008/08/18088.jpg">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80975" y="5819775"/>
          <a:ext cx="2381" cy="557212"/>
        </a:xfrm>
        <a:prstGeom prst="rect">
          <a:avLst/>
        </a:prstGeom>
        <a:noFill/>
        <a:ln w="9525">
          <a:noFill/>
          <a:miter lim="800000"/>
          <a:headEnd/>
          <a:tailEnd/>
        </a:ln>
      </xdr:spPr>
    </xdr:pic>
    <xdr:clientData/>
  </xdr:twoCellAnchor>
  <xdr:twoCellAnchor editAs="oneCell">
    <xdr:from>
      <xdr:col>0</xdr:col>
      <xdr:colOff>0</xdr:colOff>
      <xdr:row>47</xdr:row>
      <xdr:rowOff>28575</xdr:rowOff>
    </xdr:from>
    <xdr:to>
      <xdr:col>0</xdr:col>
      <xdr:colOff>0</xdr:colOff>
      <xdr:row>48</xdr:row>
      <xdr:rowOff>280989</xdr:rowOff>
    </xdr:to>
    <xdr:pic>
      <xdr:nvPicPr>
        <xdr:cNvPr id="28" name="il_fi" descr="http://www.mightysworld.com/newborns-2/images/8245_6_39-congenital-absence-right-hand.jpg">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80975" y="6029325"/>
          <a:ext cx="2381" cy="557212"/>
        </a:xfrm>
        <a:prstGeom prst="rect">
          <a:avLst/>
        </a:prstGeom>
        <a:noFill/>
        <a:ln w="9525">
          <a:noFill/>
          <a:miter lim="800000"/>
          <a:headEnd/>
          <a:tailEnd/>
        </a:ln>
      </xdr:spPr>
    </xdr:pic>
    <xdr:clientData/>
  </xdr:twoCellAnchor>
  <xdr:twoCellAnchor editAs="oneCell">
    <xdr:from>
      <xdr:col>0</xdr:col>
      <xdr:colOff>0</xdr:colOff>
      <xdr:row>48</xdr:row>
      <xdr:rowOff>0</xdr:rowOff>
    </xdr:from>
    <xdr:to>
      <xdr:col>0</xdr:col>
      <xdr:colOff>0</xdr:colOff>
      <xdr:row>49</xdr:row>
      <xdr:rowOff>254793</xdr:rowOff>
    </xdr:to>
    <xdr:pic>
      <xdr:nvPicPr>
        <xdr:cNvPr id="29" name="il_fi" descr="http://www.seattlechildrens.org/uploadedimages/Seattle_Childrens/cmsassets/Images/clubfoot-lg.jpg">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80975" y="6343650"/>
          <a:ext cx="2381" cy="552450"/>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119063</xdr:rowOff>
    </xdr:to>
    <xdr:pic>
      <xdr:nvPicPr>
        <xdr:cNvPr id="30" name="il_fi" descr="http://www.cdc.gov/ncbddd/birthdefects/images/cleftlip_small.jpg">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180975" y="7019925"/>
          <a:ext cx="2381" cy="714375"/>
        </a:xfrm>
        <a:prstGeom prst="rect">
          <a:avLst/>
        </a:prstGeom>
        <a:noFill/>
        <a:ln w="9525">
          <a:noFill/>
          <a:miter lim="800000"/>
          <a:headEnd/>
          <a:tailEnd/>
        </a:ln>
      </xdr:spPr>
    </xdr:pic>
    <xdr:clientData/>
  </xdr:twoCellAnchor>
  <xdr:twoCellAnchor editAs="oneCell">
    <xdr:from>
      <xdr:col>0</xdr:col>
      <xdr:colOff>0</xdr:colOff>
      <xdr:row>49</xdr:row>
      <xdr:rowOff>0</xdr:rowOff>
    </xdr:from>
    <xdr:to>
      <xdr:col>0</xdr:col>
      <xdr:colOff>0</xdr:colOff>
      <xdr:row>51</xdr:row>
      <xdr:rowOff>71438</xdr:rowOff>
    </xdr:to>
    <xdr:pic>
      <xdr:nvPicPr>
        <xdr:cNvPr id="31" name="il_fi" descr="http://upload.wikimedia.org/wikipedia/commons/1/16/Cleftpalate.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1"/>
        <a:srcRect l="6818" t="8664" r="52272" b="28880"/>
        <a:stretch>
          <a:fillRect/>
        </a:stretch>
      </xdr:blipFill>
      <xdr:spPr bwMode="auto">
        <a:xfrm>
          <a:off x="180975" y="7258050"/>
          <a:ext cx="2381" cy="666750"/>
        </a:xfrm>
        <a:prstGeom prst="rect">
          <a:avLst/>
        </a:prstGeom>
        <a:noFill/>
        <a:ln w="9525">
          <a:noFill/>
          <a:miter lim="800000"/>
          <a:headEnd/>
          <a:tailEnd/>
        </a:ln>
      </xdr:spPr>
    </xdr:pic>
    <xdr:clientData/>
  </xdr:twoCellAnchor>
  <xdr:twoCellAnchor editAs="oneCell">
    <xdr:from>
      <xdr:col>0</xdr:col>
      <xdr:colOff>0</xdr:colOff>
      <xdr:row>5</xdr:row>
      <xdr:rowOff>666750</xdr:rowOff>
    </xdr:from>
    <xdr:to>
      <xdr:col>0</xdr:col>
      <xdr:colOff>0</xdr:colOff>
      <xdr:row>7</xdr:row>
      <xdr:rowOff>159543</xdr:rowOff>
    </xdr:to>
    <xdr:pic>
      <xdr:nvPicPr>
        <xdr:cNvPr id="32" name="il_fi" descr="http://upload.wikimedia.org/wikipedia/commons/thumb/2/2b/Weight_vs_gestational_Age.jpg/230px-Weight_vs_gestational_Age.jpg">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14325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16</xdr:row>
      <xdr:rowOff>292894</xdr:rowOff>
    </xdr:to>
    <xdr:pic>
      <xdr:nvPicPr>
        <xdr:cNvPr id="33" name="il_fi" descr="http://www.raising-twins.com/images/preemiedadhand.jpg">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4143375"/>
          <a:ext cx="2381" cy="590550"/>
        </a:xfrm>
        <a:prstGeom prst="rect">
          <a:avLst/>
        </a:prstGeom>
        <a:noFill/>
        <a:ln w="9525">
          <a:noFill/>
          <a:miter lim="800000"/>
          <a:headEnd/>
          <a:tailEnd/>
        </a:ln>
      </xdr:spPr>
    </xdr:pic>
    <xdr:clientData/>
  </xdr:twoCellAnchor>
  <xdr:twoCellAnchor editAs="oneCell">
    <xdr:from>
      <xdr:col>0</xdr:col>
      <xdr:colOff>0</xdr:colOff>
      <xdr:row>5</xdr:row>
      <xdr:rowOff>666750</xdr:rowOff>
    </xdr:from>
    <xdr:to>
      <xdr:col>0</xdr:col>
      <xdr:colOff>0</xdr:colOff>
      <xdr:row>7</xdr:row>
      <xdr:rowOff>159543</xdr:rowOff>
    </xdr:to>
    <xdr:pic>
      <xdr:nvPicPr>
        <xdr:cNvPr id="34" name="il_fi" descr="http://upload.wikimedia.org/wikipedia/commons/thumb/2/2b/Weight_vs_gestational_Age.jpg/230px-Weight_vs_gestational_Age.jpg">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14325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35" name="il_fi" descr="http://upload.wikimedia.org/wikipedia/commons/thumb/2/2b/Weight_vs_gestational_Age.jpg/230px-Weight_vs_gestational_Age.jpg">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16</xdr:row>
      <xdr:rowOff>292894</xdr:rowOff>
    </xdr:to>
    <xdr:pic>
      <xdr:nvPicPr>
        <xdr:cNvPr id="36" name="il_fi" descr="http://www.raising-twins.com/images/preemiedadhand.jpg">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3429000"/>
          <a:ext cx="2381" cy="590550"/>
        </a:xfrm>
        <a:prstGeom prst="rect">
          <a:avLst/>
        </a:prstGeom>
        <a:noFill/>
        <a:ln w="9525">
          <a:noFill/>
          <a:miter lim="800000"/>
          <a:headEnd/>
          <a:tailEnd/>
        </a:ln>
      </xdr:spPr>
    </xdr:pic>
    <xdr:clientData/>
  </xdr:twoCellAnchor>
  <xdr:twoCellAnchor editAs="oneCell">
    <xdr:from>
      <xdr:col>0</xdr:col>
      <xdr:colOff>0</xdr:colOff>
      <xdr:row>5</xdr:row>
      <xdr:rowOff>666750</xdr:rowOff>
    </xdr:from>
    <xdr:to>
      <xdr:col>0</xdr:col>
      <xdr:colOff>0</xdr:colOff>
      <xdr:row>7</xdr:row>
      <xdr:rowOff>159543</xdr:rowOff>
    </xdr:to>
    <xdr:pic>
      <xdr:nvPicPr>
        <xdr:cNvPr id="37" name="il_fi" descr="http://upload.wikimedia.org/wikipedia/commons/thumb/2/2b/Weight_vs_gestational_Age.jpg/230px-Weight_vs_gestational_Age.jpg">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14325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38" name="il_fi" descr="http://upload.wikimedia.org/wikipedia/commons/thumb/2/2b/Weight_vs_gestational_Age.jpg/230px-Weight_vs_gestational_Age.jpg">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16</xdr:row>
      <xdr:rowOff>292894</xdr:rowOff>
    </xdr:to>
    <xdr:pic>
      <xdr:nvPicPr>
        <xdr:cNvPr id="39" name="il_fi" descr="http://www.raising-twins.com/images/preemiedadhand.jpg">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3905250"/>
          <a:ext cx="2381"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40" name="il_fi" descr="http://upload.wikimedia.org/wikipedia/commons/thumb/2/2b/Weight_vs_gestational_Age.jpg/230px-Weight_vs_gestational_Age.jpg">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5</xdr:row>
      <xdr:rowOff>666750</xdr:rowOff>
    </xdr:from>
    <xdr:to>
      <xdr:col>0</xdr:col>
      <xdr:colOff>0</xdr:colOff>
      <xdr:row>7</xdr:row>
      <xdr:rowOff>159543</xdr:rowOff>
    </xdr:to>
    <xdr:pic>
      <xdr:nvPicPr>
        <xdr:cNvPr id="41" name="il_fi" descr="http://upload.wikimedia.org/wikipedia/commons/thumb/2/2b/Weight_vs_gestational_Age.jpg/230px-Weight_vs_gestational_Age.jpg">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14325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42" name="il_fi" descr="http://upload.wikimedia.org/wikipedia/commons/thumb/2/2b/Weight_vs_gestational_Age.jpg/230px-Weight_vs_gestational_Age.jpg">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16</xdr:row>
      <xdr:rowOff>292894</xdr:rowOff>
    </xdr:to>
    <xdr:pic>
      <xdr:nvPicPr>
        <xdr:cNvPr id="43" name="il_fi" descr="http://www.raising-twins.com/images/preemiedadhand.jpg">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3667125"/>
          <a:ext cx="2381"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44" name="il_fi" descr="http://upload.wikimedia.org/wikipedia/commons/thumb/2/2b/Weight_vs_gestational_Age.jpg/230px-Weight_vs_gestational_Age.jpg">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80963</xdr:rowOff>
    </xdr:to>
    <xdr:pic>
      <xdr:nvPicPr>
        <xdr:cNvPr id="45" name="il_fi" descr="http://upload.wikimedia.org/wikipedia/commons/thumb/2/2b/Weight_vs_gestational_Age.jpg/230px-Weight_vs_gestational_Age.jpg">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3619500"/>
          <a:ext cx="2381" cy="676275"/>
        </a:xfrm>
        <a:prstGeom prst="rect">
          <a:avLst/>
        </a:prstGeom>
        <a:noFill/>
        <a:ln w="9525">
          <a:noFill/>
          <a:miter lim="800000"/>
          <a:headEnd/>
          <a:tailEnd/>
        </a:ln>
      </xdr:spPr>
    </xdr:pic>
    <xdr:clientData/>
  </xdr:twoCellAnchor>
  <xdr:twoCellAnchor editAs="oneCell">
    <xdr:from>
      <xdr:col>0</xdr:col>
      <xdr:colOff>0</xdr:colOff>
      <xdr:row>49</xdr:row>
      <xdr:rowOff>57150</xdr:rowOff>
    </xdr:from>
    <xdr:to>
      <xdr:col>0</xdr:col>
      <xdr:colOff>0</xdr:colOff>
      <xdr:row>51</xdr:row>
      <xdr:rowOff>14288</xdr:rowOff>
    </xdr:to>
    <xdr:pic>
      <xdr:nvPicPr>
        <xdr:cNvPr id="46" name="il_fi" descr="http://www.cdc.gov/ncbddd/birthdefects/images/gastroschisis-web.jpg">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80975" y="7553325"/>
          <a:ext cx="2381" cy="5524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52388</xdr:rowOff>
    </xdr:to>
    <xdr:pic>
      <xdr:nvPicPr>
        <xdr:cNvPr id="47" name="il_fi" descr="http://www.nlm.nih.gov/medlineplus/ency/images/ency/fullsize/9288.jpg">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80975" y="3390900"/>
          <a:ext cx="2381" cy="64770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33338</xdr:rowOff>
    </xdr:to>
    <xdr:pic>
      <xdr:nvPicPr>
        <xdr:cNvPr id="48" name="il_fi" descr="http://www.riversideonline.com/source/images/image_popup/r7_placentaprevia.jpg">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180975" y="3638550"/>
          <a:ext cx="2381" cy="6286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0</xdr:colOff>
      <xdr:row>17</xdr:row>
      <xdr:rowOff>42863</xdr:rowOff>
    </xdr:to>
    <xdr:pic>
      <xdr:nvPicPr>
        <xdr:cNvPr id="49" name="il_fi" descr="http://www.pennmedicine.org/health_info/pregnancy/graphics/images/en/19747.jpg">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80975" y="3895725"/>
          <a:ext cx="2381" cy="638175"/>
        </a:xfrm>
        <a:prstGeom prst="rect">
          <a:avLst/>
        </a:prstGeom>
        <a:noFill/>
        <a:ln w="9525">
          <a:noFill/>
          <a:miter lim="800000"/>
          <a:headEnd/>
          <a:tailEnd/>
        </a:ln>
      </xdr:spPr>
    </xdr:pic>
    <xdr:clientData/>
  </xdr:twoCellAnchor>
  <xdr:twoCellAnchor editAs="oneCell">
    <xdr:from>
      <xdr:col>0</xdr:col>
      <xdr:colOff>0</xdr:colOff>
      <xdr:row>48</xdr:row>
      <xdr:rowOff>9525</xdr:rowOff>
    </xdr:from>
    <xdr:to>
      <xdr:col>0</xdr:col>
      <xdr:colOff>0</xdr:colOff>
      <xdr:row>50</xdr:row>
      <xdr:rowOff>42862</xdr:rowOff>
    </xdr:to>
    <xdr:pic>
      <xdr:nvPicPr>
        <xdr:cNvPr id="50" name="Picture 917" descr="http://www.aafp.org/afp/2004/0615/afp20040615p2863-f1.gif">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80975" y="6553200"/>
          <a:ext cx="2381" cy="628650"/>
        </a:xfrm>
        <a:prstGeom prst="rect">
          <a:avLst/>
        </a:prstGeom>
        <a:noFill/>
        <a:ln w="9525">
          <a:noFill/>
          <a:miter lim="800000"/>
          <a:headEnd/>
          <a:tailEnd/>
        </a:ln>
      </xdr:spPr>
    </xdr:pic>
    <xdr:clientData/>
  </xdr:twoCellAnchor>
  <xdr:twoCellAnchor editAs="oneCell">
    <xdr:from>
      <xdr:col>0</xdr:col>
      <xdr:colOff>0</xdr:colOff>
      <xdr:row>59</xdr:row>
      <xdr:rowOff>0</xdr:rowOff>
    </xdr:from>
    <xdr:to>
      <xdr:col>0</xdr:col>
      <xdr:colOff>0</xdr:colOff>
      <xdr:row>61</xdr:row>
      <xdr:rowOff>114298</xdr:rowOff>
    </xdr:to>
    <xdr:pic>
      <xdr:nvPicPr>
        <xdr:cNvPr id="51" name="il_fi" descr="http://www.raising-twins.com/images/preemiedadhand.jpg">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210675"/>
          <a:ext cx="2381" cy="588169"/>
        </a:xfrm>
        <a:prstGeom prst="rect">
          <a:avLst/>
        </a:prstGeom>
        <a:noFill/>
        <a:ln w="9525">
          <a:noFill/>
          <a:miter lim="800000"/>
          <a:headEnd/>
          <a:tailEnd/>
        </a:ln>
      </xdr:spPr>
    </xdr:pic>
    <xdr:clientData/>
  </xdr:twoCellAnchor>
  <xdr:twoCellAnchor editAs="oneCell">
    <xdr:from>
      <xdr:col>0</xdr:col>
      <xdr:colOff>0</xdr:colOff>
      <xdr:row>59</xdr:row>
      <xdr:rowOff>0</xdr:rowOff>
    </xdr:from>
    <xdr:to>
      <xdr:col>0</xdr:col>
      <xdr:colOff>0</xdr:colOff>
      <xdr:row>61</xdr:row>
      <xdr:rowOff>114298</xdr:rowOff>
    </xdr:to>
    <xdr:pic>
      <xdr:nvPicPr>
        <xdr:cNvPr id="52" name="il_fi" descr="http://www.raising-twins.com/images/preemiedadhand.jpg">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210675"/>
          <a:ext cx="2381" cy="588169"/>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53</xdr:row>
      <xdr:rowOff>164306</xdr:rowOff>
    </xdr:to>
    <xdr:pic>
      <xdr:nvPicPr>
        <xdr:cNvPr id="53" name="il_fi" descr="http://www.raising-twins.com/images/preemiedadhand.jpg">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734300"/>
          <a:ext cx="2381" cy="1057275"/>
        </a:xfrm>
        <a:prstGeom prst="rect">
          <a:avLst/>
        </a:prstGeom>
        <a:noFill/>
        <a:ln w="9525">
          <a:noFill/>
          <a:miter lim="800000"/>
          <a:headEnd/>
          <a:tailEnd/>
        </a:ln>
      </xdr:spPr>
    </xdr:pic>
    <xdr:clientData/>
  </xdr:twoCellAnchor>
  <xdr:twoCellAnchor editAs="oneCell">
    <xdr:from>
      <xdr:col>0</xdr:col>
      <xdr:colOff>0</xdr:colOff>
      <xdr:row>56</xdr:row>
      <xdr:rowOff>0</xdr:rowOff>
    </xdr:from>
    <xdr:to>
      <xdr:col>0</xdr:col>
      <xdr:colOff>0</xdr:colOff>
      <xdr:row>57</xdr:row>
      <xdr:rowOff>292893</xdr:rowOff>
    </xdr:to>
    <xdr:pic>
      <xdr:nvPicPr>
        <xdr:cNvPr id="54" name="il_fi" descr="http://www.raising-twins.com/images/preemiedadhand.jpg">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686800"/>
          <a:ext cx="2381" cy="590550"/>
        </a:xfrm>
        <a:prstGeom prst="rect">
          <a:avLst/>
        </a:prstGeom>
        <a:noFill/>
        <a:ln w="9525">
          <a:noFill/>
          <a:miter lim="800000"/>
          <a:headEnd/>
          <a:tailEnd/>
        </a:ln>
      </xdr:spPr>
    </xdr:pic>
    <xdr:clientData/>
  </xdr:twoCellAnchor>
  <xdr:twoCellAnchor editAs="oneCell">
    <xdr:from>
      <xdr:col>0</xdr:col>
      <xdr:colOff>0</xdr:colOff>
      <xdr:row>56</xdr:row>
      <xdr:rowOff>47625</xdr:rowOff>
    </xdr:from>
    <xdr:to>
      <xdr:col>0</xdr:col>
      <xdr:colOff>0</xdr:colOff>
      <xdr:row>58</xdr:row>
      <xdr:rowOff>42862</xdr:rowOff>
    </xdr:to>
    <xdr:pic>
      <xdr:nvPicPr>
        <xdr:cNvPr id="55" name="il_fi" descr="http://www.raising-twins.com/images/preemiedadhand.jpg">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734425"/>
          <a:ext cx="2381" cy="590550"/>
        </a:xfrm>
        <a:prstGeom prst="rect">
          <a:avLst/>
        </a:prstGeom>
        <a:noFill/>
        <a:ln w="9525">
          <a:noFill/>
          <a:miter lim="800000"/>
          <a:headEnd/>
          <a:tailEnd/>
        </a:ln>
      </xdr:spPr>
    </xdr:pic>
    <xdr:clientData/>
  </xdr:twoCellAnchor>
  <xdr:twoCellAnchor editAs="oneCell">
    <xdr:from>
      <xdr:col>0</xdr:col>
      <xdr:colOff>0</xdr:colOff>
      <xdr:row>50</xdr:row>
      <xdr:rowOff>0</xdr:rowOff>
    </xdr:from>
    <xdr:to>
      <xdr:col>0</xdr:col>
      <xdr:colOff>0</xdr:colOff>
      <xdr:row>51</xdr:row>
      <xdr:rowOff>292894</xdr:rowOff>
    </xdr:to>
    <xdr:pic>
      <xdr:nvPicPr>
        <xdr:cNvPr id="56" name="il_fi" descr="http://www.raising-twins.com/images/preemiedadhand.jpg">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210550"/>
          <a:ext cx="2381" cy="590550"/>
        </a:xfrm>
        <a:prstGeom prst="rect">
          <a:avLst/>
        </a:prstGeom>
        <a:noFill/>
        <a:ln w="9525">
          <a:noFill/>
          <a:miter lim="800000"/>
          <a:headEnd/>
          <a:tailEnd/>
        </a:ln>
      </xdr:spPr>
    </xdr:pic>
    <xdr:clientData/>
  </xdr:twoCellAnchor>
  <xdr:twoCellAnchor editAs="oneCell">
    <xdr:from>
      <xdr:col>0</xdr:col>
      <xdr:colOff>0</xdr:colOff>
      <xdr:row>50</xdr:row>
      <xdr:rowOff>47625</xdr:rowOff>
    </xdr:from>
    <xdr:to>
      <xdr:col>0</xdr:col>
      <xdr:colOff>0</xdr:colOff>
      <xdr:row>52</xdr:row>
      <xdr:rowOff>42863</xdr:rowOff>
    </xdr:to>
    <xdr:pic>
      <xdr:nvPicPr>
        <xdr:cNvPr id="57" name="il_fi" descr="http://www.raising-twins.com/images/preemiedadhand.jpg">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258175"/>
          <a:ext cx="2381" cy="590550"/>
        </a:xfrm>
        <a:prstGeom prst="rect">
          <a:avLst/>
        </a:prstGeom>
        <a:noFill/>
        <a:ln w="9525">
          <a:noFill/>
          <a:miter lim="800000"/>
          <a:headEnd/>
          <a:tailEnd/>
        </a:ln>
      </xdr:spPr>
    </xdr:pic>
    <xdr:clientData/>
  </xdr:twoCellAnchor>
  <xdr:twoCellAnchor editAs="oneCell">
    <xdr:from>
      <xdr:col>0</xdr:col>
      <xdr:colOff>11906</xdr:colOff>
      <xdr:row>0</xdr:row>
      <xdr:rowOff>23811</xdr:rowOff>
    </xdr:from>
    <xdr:to>
      <xdr:col>0</xdr:col>
      <xdr:colOff>3196133</xdr:colOff>
      <xdr:row>0</xdr:row>
      <xdr:rowOff>1119187</xdr:rowOff>
    </xdr:to>
    <xdr:pic>
      <xdr:nvPicPr>
        <xdr:cNvPr id="59" name="Picture 3">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7" cstate="print"/>
        <a:srcRect r="48190"/>
        <a:stretch>
          <a:fillRect/>
        </a:stretch>
      </xdr:blipFill>
      <xdr:spPr bwMode="auto">
        <a:xfrm>
          <a:off x="11906" y="23811"/>
          <a:ext cx="3184227" cy="1095376"/>
        </a:xfrm>
        <a:prstGeom prst="rect">
          <a:avLst/>
        </a:prstGeom>
        <a:noFill/>
        <a:ln w="19050">
          <a:solidFill>
            <a:srgbClr val="0070C0"/>
          </a:solidFill>
          <a:miter lim="800000"/>
          <a:headEnd/>
          <a:tailEnd/>
        </a:ln>
      </xdr:spPr>
    </xdr:pic>
    <xdr:clientData/>
  </xdr:twoCellAnchor>
  <xdr:twoCellAnchor editAs="oneCell">
    <xdr:from>
      <xdr:col>0</xdr:col>
      <xdr:colOff>1400175</xdr:colOff>
      <xdr:row>7</xdr:row>
      <xdr:rowOff>47625</xdr:rowOff>
    </xdr:from>
    <xdr:to>
      <xdr:col>0</xdr:col>
      <xdr:colOff>1402556</xdr:colOff>
      <xdr:row>9</xdr:row>
      <xdr:rowOff>42863</xdr:rowOff>
    </xdr:to>
    <xdr:pic>
      <xdr:nvPicPr>
        <xdr:cNvPr id="61" name="il_fi" descr="http://www.raising-twins.com/images/preemiedadhand.jpg">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0575" y="4152900"/>
          <a:ext cx="2381" cy="590550"/>
        </a:xfrm>
        <a:prstGeom prst="rect">
          <a:avLst/>
        </a:prstGeom>
        <a:noFill/>
        <a:ln w="9525">
          <a:noFill/>
          <a:miter lim="800000"/>
          <a:headEnd/>
          <a:tailEnd/>
        </a:ln>
      </xdr:spPr>
    </xdr:pic>
    <xdr:clientData/>
  </xdr:twoCellAnchor>
  <xdr:twoCellAnchor editAs="oneCell">
    <xdr:from>
      <xdr:col>0</xdr:col>
      <xdr:colOff>1343025</xdr:colOff>
      <xdr:row>7</xdr:row>
      <xdr:rowOff>38100</xdr:rowOff>
    </xdr:from>
    <xdr:to>
      <xdr:col>0</xdr:col>
      <xdr:colOff>1345406</xdr:colOff>
      <xdr:row>9</xdr:row>
      <xdr:rowOff>80963</xdr:rowOff>
    </xdr:to>
    <xdr:pic>
      <xdr:nvPicPr>
        <xdr:cNvPr id="62" name="il_fi" descr="http://www.pennmedicine.org/health_info/pregnancy/graphics/images/en/19747.jpg">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790575" y="4143375"/>
          <a:ext cx="2381" cy="638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1701</xdr:colOff>
      <xdr:row>16</xdr:row>
      <xdr:rowOff>241867</xdr:rowOff>
    </xdr:to>
    <xdr:pic>
      <xdr:nvPicPr>
        <xdr:cNvPr id="45433" name="il_fi" descr="http://www.raising-twins.com/images/preemiedadhand.jpg">
          <a:extLst>
            <a:ext uri="{FF2B5EF4-FFF2-40B4-BE49-F238E27FC236}">
              <a16:creationId xmlns:a16="http://schemas.microsoft.com/office/drawing/2014/main" id="{00000000-0008-0000-0300-000079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9077325"/>
          <a:ext cx="0" cy="590550"/>
        </a:xfrm>
        <a:prstGeom prst="rect">
          <a:avLst/>
        </a:prstGeom>
        <a:noFill/>
        <a:ln w="9525">
          <a:noFill/>
          <a:miter lim="800000"/>
          <a:headEnd/>
          <a:tailEnd/>
        </a:ln>
      </xdr:spPr>
    </xdr:pic>
    <xdr:clientData/>
  </xdr:twoCellAnchor>
  <xdr:twoCellAnchor editAs="oneCell">
    <xdr:from>
      <xdr:col>0</xdr:col>
      <xdr:colOff>866775</xdr:colOff>
      <xdr:row>7</xdr:row>
      <xdr:rowOff>28575</xdr:rowOff>
    </xdr:from>
    <xdr:to>
      <xdr:col>0</xdr:col>
      <xdr:colOff>866775</xdr:colOff>
      <xdr:row>8</xdr:row>
      <xdr:rowOff>177098</xdr:rowOff>
    </xdr:to>
    <xdr:pic>
      <xdr:nvPicPr>
        <xdr:cNvPr id="45434" name="il_fi" descr="http://bibliotecavivente.files.wordpress.com/2011/03/italia.gif">
          <a:extLst>
            <a:ext uri="{FF2B5EF4-FFF2-40B4-BE49-F238E27FC236}">
              <a16:creationId xmlns:a16="http://schemas.microsoft.com/office/drawing/2014/main" id="{00000000-0008-0000-0300-00007AB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05175" y="3248025"/>
          <a:ext cx="0" cy="962025"/>
        </a:xfrm>
        <a:prstGeom prst="rect">
          <a:avLst/>
        </a:prstGeom>
        <a:noFill/>
        <a:ln w="9525">
          <a:noFill/>
          <a:miter lim="800000"/>
          <a:headEnd/>
          <a:tailEnd/>
        </a:ln>
      </xdr:spPr>
    </xdr:pic>
    <xdr:clientData/>
  </xdr:twoCellAnchor>
  <xdr:twoCellAnchor editAs="oneCell">
    <xdr:from>
      <xdr:col>0</xdr:col>
      <xdr:colOff>1097756</xdr:colOff>
      <xdr:row>8</xdr:row>
      <xdr:rowOff>264319</xdr:rowOff>
    </xdr:from>
    <xdr:to>
      <xdr:col>0</xdr:col>
      <xdr:colOff>1097756</xdr:colOff>
      <xdr:row>11</xdr:row>
      <xdr:rowOff>212610</xdr:rowOff>
    </xdr:to>
    <xdr:pic>
      <xdr:nvPicPr>
        <xdr:cNvPr id="45435" name="il_fi" descr="http://bibliotecavivente.files.wordpress.com/2011/03/italia.gif">
          <a:extLst>
            <a:ext uri="{FF2B5EF4-FFF2-40B4-BE49-F238E27FC236}">
              <a16:creationId xmlns:a16="http://schemas.microsoft.com/office/drawing/2014/main" id="{00000000-0008-0000-0300-00007BB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443037" y="4550569"/>
          <a:ext cx="0" cy="962025"/>
        </a:xfrm>
        <a:prstGeom prst="rect">
          <a:avLst/>
        </a:prstGeom>
        <a:noFill/>
        <a:ln w="9525">
          <a:noFill/>
          <a:miter lim="800000"/>
          <a:headEnd/>
          <a:tailEnd/>
        </a:ln>
      </xdr:spPr>
    </xdr:pic>
    <xdr:clientData/>
  </xdr:twoCellAnchor>
  <xdr:twoCellAnchor editAs="oneCell">
    <xdr:from>
      <xdr:col>0</xdr:col>
      <xdr:colOff>923925</xdr:colOff>
      <xdr:row>7</xdr:row>
      <xdr:rowOff>0</xdr:rowOff>
    </xdr:from>
    <xdr:to>
      <xdr:col>0</xdr:col>
      <xdr:colOff>923925</xdr:colOff>
      <xdr:row>8</xdr:row>
      <xdr:rowOff>149726</xdr:rowOff>
    </xdr:to>
    <xdr:pic>
      <xdr:nvPicPr>
        <xdr:cNvPr id="45436" name="il_fi" descr="http://bibliotecavivente.files.wordpress.com/2011/03/italia.gif">
          <a:extLst>
            <a:ext uri="{FF2B5EF4-FFF2-40B4-BE49-F238E27FC236}">
              <a16:creationId xmlns:a16="http://schemas.microsoft.com/office/drawing/2014/main" id="{00000000-0008-0000-0300-00007CB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62325" y="3219450"/>
          <a:ext cx="0" cy="962025"/>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1701</xdr:colOff>
      <xdr:row>7</xdr:row>
      <xdr:rowOff>689162</xdr:rowOff>
    </xdr:to>
    <xdr:pic>
      <xdr:nvPicPr>
        <xdr:cNvPr id="45438" name="il_fi" descr="http://upload.wikimedia.org/wikipedia/commons/thumb/2/2b/Weight_vs_gestational_Age.jpg/230px-Weight_vs_gestational_Age.jpg">
          <a:extLst>
            <a:ext uri="{FF2B5EF4-FFF2-40B4-BE49-F238E27FC236}">
              <a16:creationId xmlns:a16="http://schemas.microsoft.com/office/drawing/2014/main" id="{00000000-0008-0000-0300-00007E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3219450"/>
          <a:ext cx="0" cy="676275"/>
        </a:xfrm>
        <a:prstGeom prst="rect">
          <a:avLst/>
        </a:prstGeom>
        <a:noFill/>
        <a:ln w="9525">
          <a:noFill/>
          <a:miter lim="800000"/>
          <a:headEnd/>
          <a:tailEnd/>
        </a:ln>
      </xdr:spPr>
    </xdr:pic>
    <xdr:clientData/>
  </xdr:twoCellAnchor>
  <xdr:twoCellAnchor editAs="oneCell">
    <xdr:from>
      <xdr:col>0</xdr:col>
      <xdr:colOff>0</xdr:colOff>
      <xdr:row>13</xdr:row>
      <xdr:rowOff>38100</xdr:rowOff>
    </xdr:from>
    <xdr:to>
      <xdr:col>0</xdr:col>
      <xdr:colOff>1701</xdr:colOff>
      <xdr:row>14</xdr:row>
      <xdr:rowOff>263299</xdr:rowOff>
    </xdr:to>
    <xdr:pic>
      <xdr:nvPicPr>
        <xdr:cNvPr id="45439" name="rg_hi" descr="http://t2.gstatic.com/images?q=tbn:ANd9GcQvnUfzO0L-ENvncyg5_OVF_7trtgItE8yJQ1VAp3ssYLuN089qIQ">
          <a:extLst>
            <a:ext uri="{FF2B5EF4-FFF2-40B4-BE49-F238E27FC236}">
              <a16:creationId xmlns:a16="http://schemas.microsoft.com/office/drawing/2014/main" id="{00000000-0008-0000-0300-00007FB1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638300" y="7743825"/>
          <a:ext cx="0" cy="561975"/>
        </a:xfrm>
        <a:prstGeom prst="rect">
          <a:avLst/>
        </a:prstGeom>
        <a:noFill/>
        <a:ln w="9525">
          <a:noFill/>
          <a:miter lim="800000"/>
          <a:headEnd/>
          <a:tailEnd/>
        </a:ln>
      </xdr:spPr>
    </xdr:pic>
    <xdr:clientData/>
  </xdr:twoCellAnchor>
  <xdr:twoCellAnchor editAs="oneCell">
    <xdr:from>
      <xdr:col>0</xdr:col>
      <xdr:colOff>923925</xdr:colOff>
      <xdr:row>7</xdr:row>
      <xdr:rowOff>19050</xdr:rowOff>
    </xdr:from>
    <xdr:to>
      <xdr:col>0</xdr:col>
      <xdr:colOff>923925</xdr:colOff>
      <xdr:row>8</xdr:row>
      <xdr:rowOff>167573</xdr:rowOff>
    </xdr:to>
    <xdr:pic>
      <xdr:nvPicPr>
        <xdr:cNvPr id="45440" name="il_fi" descr="http://bibliotecavivente.files.wordpress.com/2011/03/italia.gif">
          <a:extLst>
            <a:ext uri="{FF2B5EF4-FFF2-40B4-BE49-F238E27FC236}">
              <a16:creationId xmlns:a16="http://schemas.microsoft.com/office/drawing/2014/main" id="{00000000-0008-0000-0300-000080B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62325" y="3238500"/>
          <a:ext cx="0" cy="962025"/>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1701</xdr:colOff>
      <xdr:row>14</xdr:row>
      <xdr:rowOff>310924</xdr:rowOff>
    </xdr:to>
    <xdr:pic>
      <xdr:nvPicPr>
        <xdr:cNvPr id="45441" name="il_fi" descr="http://www.francescomorante.it/images/315b1.jpg">
          <a:extLst>
            <a:ext uri="{FF2B5EF4-FFF2-40B4-BE49-F238E27FC236}">
              <a16:creationId xmlns:a16="http://schemas.microsoft.com/office/drawing/2014/main" id="{00000000-0008-0000-0300-000081B1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466850" y="7705725"/>
          <a:ext cx="0" cy="647700"/>
        </a:xfrm>
        <a:prstGeom prst="rect">
          <a:avLst/>
        </a:prstGeom>
        <a:noFill/>
        <a:ln w="9525">
          <a:noFill/>
          <a:miter lim="800000"/>
          <a:headEnd/>
          <a:tailEnd/>
        </a:ln>
      </xdr:spPr>
    </xdr:pic>
    <xdr:clientData/>
  </xdr:twoCellAnchor>
  <xdr:twoCellAnchor editAs="oneCell">
    <xdr:from>
      <xdr:col>0</xdr:col>
      <xdr:colOff>0</xdr:colOff>
      <xdr:row>19</xdr:row>
      <xdr:rowOff>0</xdr:rowOff>
    </xdr:from>
    <xdr:to>
      <xdr:col>0</xdr:col>
      <xdr:colOff>1701</xdr:colOff>
      <xdr:row>20</xdr:row>
      <xdr:rowOff>253774</xdr:rowOff>
    </xdr:to>
    <xdr:pic>
      <xdr:nvPicPr>
        <xdr:cNvPr id="45442" name="il_fi" descr="http://www.raising-twins.com/images/preemiedadhand.jpg">
          <a:extLst>
            <a:ext uri="{FF2B5EF4-FFF2-40B4-BE49-F238E27FC236}">
              <a16:creationId xmlns:a16="http://schemas.microsoft.com/office/drawing/2014/main" id="{00000000-0008-0000-0300-000082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11744325"/>
          <a:ext cx="0"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17</xdr:row>
      <xdr:rowOff>1966</xdr:rowOff>
    </xdr:to>
    <xdr:pic>
      <xdr:nvPicPr>
        <xdr:cNvPr id="45443" name="il_fi" descr="http://upload.wikimedia.org/wikipedia/commons/thumb/2/2b/Weight_vs_gestational_Age.jpg/230px-Weight_vs_gestational_Age.jpg">
          <a:extLst>
            <a:ext uri="{FF2B5EF4-FFF2-40B4-BE49-F238E27FC236}">
              <a16:creationId xmlns:a16="http://schemas.microsoft.com/office/drawing/2014/main" id="{00000000-0008-0000-0300-000083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9705975"/>
          <a:ext cx="0"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16</xdr:row>
      <xdr:rowOff>253772</xdr:rowOff>
    </xdr:to>
    <xdr:pic>
      <xdr:nvPicPr>
        <xdr:cNvPr id="45444" name="il_fi" descr="http://www.raising-twins.com/images/preemiedadhand.jpg">
          <a:extLst>
            <a:ext uri="{FF2B5EF4-FFF2-40B4-BE49-F238E27FC236}">
              <a16:creationId xmlns:a16="http://schemas.microsoft.com/office/drawing/2014/main" id="{00000000-0008-0000-0300-000084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11077575"/>
          <a:ext cx="0"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17</xdr:row>
      <xdr:rowOff>1966</xdr:rowOff>
    </xdr:to>
    <xdr:pic>
      <xdr:nvPicPr>
        <xdr:cNvPr id="45445" name="il_fi" descr="http://upload.wikimedia.org/wikipedia/commons/thumb/2/2b/Weight_vs_gestational_Age.jpg/230px-Weight_vs_gestational_Age.jpg">
          <a:extLst>
            <a:ext uri="{FF2B5EF4-FFF2-40B4-BE49-F238E27FC236}">
              <a16:creationId xmlns:a16="http://schemas.microsoft.com/office/drawing/2014/main" id="{00000000-0008-0000-0300-000085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9705975"/>
          <a:ext cx="0" cy="676275"/>
        </a:xfrm>
        <a:prstGeom prst="rect">
          <a:avLst/>
        </a:prstGeom>
        <a:noFill/>
        <a:ln w="9525">
          <a:noFill/>
          <a:miter lim="800000"/>
          <a:headEnd/>
          <a:tailEnd/>
        </a:ln>
      </xdr:spPr>
    </xdr:pic>
    <xdr:clientData/>
  </xdr:twoCellAnchor>
  <xdr:twoCellAnchor editAs="oneCell">
    <xdr:from>
      <xdr:col>0</xdr:col>
      <xdr:colOff>0</xdr:colOff>
      <xdr:row>23</xdr:row>
      <xdr:rowOff>38100</xdr:rowOff>
    </xdr:from>
    <xdr:to>
      <xdr:col>0</xdr:col>
      <xdr:colOff>1701</xdr:colOff>
      <xdr:row>24</xdr:row>
      <xdr:rowOff>289040</xdr:rowOff>
    </xdr:to>
    <xdr:pic>
      <xdr:nvPicPr>
        <xdr:cNvPr id="45446" name="il_fi" descr="http://www.raising-twins.com/images/preemiedadhand.jpg">
          <a:extLst>
            <a:ext uri="{FF2B5EF4-FFF2-40B4-BE49-F238E27FC236}">
              <a16:creationId xmlns:a16="http://schemas.microsoft.com/office/drawing/2014/main" id="{00000000-0008-0000-0300-000086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9744075"/>
          <a:ext cx="0"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17</xdr:row>
      <xdr:rowOff>1966</xdr:rowOff>
    </xdr:to>
    <xdr:pic>
      <xdr:nvPicPr>
        <xdr:cNvPr id="45447" name="il_fi" descr="http://upload.wikimedia.org/wikipedia/commons/thumb/2/2b/Weight_vs_gestational_Age.jpg/230px-Weight_vs_gestational_Age.jpg">
          <a:extLst>
            <a:ext uri="{FF2B5EF4-FFF2-40B4-BE49-F238E27FC236}">
              <a16:creationId xmlns:a16="http://schemas.microsoft.com/office/drawing/2014/main" id="{00000000-0008-0000-0300-000087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9705975"/>
          <a:ext cx="0" cy="67627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17</xdr:row>
      <xdr:rowOff>1966</xdr:rowOff>
    </xdr:to>
    <xdr:pic>
      <xdr:nvPicPr>
        <xdr:cNvPr id="45448" name="il_fi" descr="http://upload.wikimedia.org/wikipedia/commons/thumb/2/2b/Weight_vs_gestational_Age.jpg/230px-Weight_vs_gestational_Age.jpg">
          <a:extLst>
            <a:ext uri="{FF2B5EF4-FFF2-40B4-BE49-F238E27FC236}">
              <a16:creationId xmlns:a16="http://schemas.microsoft.com/office/drawing/2014/main" id="{00000000-0008-0000-0300-000088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9705975"/>
          <a:ext cx="0" cy="676275"/>
        </a:xfrm>
        <a:prstGeom prst="rect">
          <a:avLst/>
        </a:prstGeom>
        <a:noFill/>
        <a:ln w="9525">
          <a:noFill/>
          <a:miter lim="800000"/>
          <a:headEnd/>
          <a:tailEnd/>
        </a:ln>
      </xdr:spPr>
    </xdr:pic>
    <xdr:clientData/>
  </xdr:twoCellAnchor>
  <xdr:twoCellAnchor editAs="oneCell">
    <xdr:from>
      <xdr:col>0</xdr:col>
      <xdr:colOff>0</xdr:colOff>
      <xdr:row>25</xdr:row>
      <xdr:rowOff>666750</xdr:rowOff>
    </xdr:from>
    <xdr:to>
      <xdr:col>0</xdr:col>
      <xdr:colOff>1701</xdr:colOff>
      <xdr:row>28</xdr:row>
      <xdr:rowOff>1362</xdr:rowOff>
    </xdr:to>
    <xdr:pic>
      <xdr:nvPicPr>
        <xdr:cNvPr id="45449" name="il_fi" descr="http://upload.wikimedia.org/wikipedia/commons/thumb/2/2b/Weight_vs_gestational_Age.jpg/230px-Weight_vs_gestational_Age.jpg">
          <a:extLst>
            <a:ext uri="{FF2B5EF4-FFF2-40B4-BE49-F238E27FC236}">
              <a16:creationId xmlns:a16="http://schemas.microsoft.com/office/drawing/2014/main" id="{00000000-0008-0000-0300-000089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10372725"/>
          <a:ext cx="0" cy="676275"/>
        </a:xfrm>
        <a:prstGeom prst="rect">
          <a:avLst/>
        </a:prstGeom>
        <a:noFill/>
        <a:ln w="9525">
          <a:noFill/>
          <a:miter lim="800000"/>
          <a:headEnd/>
          <a:tailEnd/>
        </a:ln>
      </xdr:spPr>
    </xdr:pic>
    <xdr:clientData/>
  </xdr:twoCellAnchor>
  <xdr:twoCellAnchor editAs="oneCell">
    <xdr:from>
      <xdr:col>0</xdr:col>
      <xdr:colOff>0</xdr:colOff>
      <xdr:row>25</xdr:row>
      <xdr:rowOff>666750</xdr:rowOff>
    </xdr:from>
    <xdr:to>
      <xdr:col>0</xdr:col>
      <xdr:colOff>1701</xdr:colOff>
      <xdr:row>28</xdr:row>
      <xdr:rowOff>1362</xdr:rowOff>
    </xdr:to>
    <xdr:pic>
      <xdr:nvPicPr>
        <xdr:cNvPr id="45450" name="il_fi" descr="http://upload.wikimedia.org/wikipedia/commons/thumb/2/2b/Weight_vs_gestational_Age.jpg/230px-Weight_vs_gestational_Age.jpg">
          <a:extLst>
            <a:ext uri="{FF2B5EF4-FFF2-40B4-BE49-F238E27FC236}">
              <a16:creationId xmlns:a16="http://schemas.microsoft.com/office/drawing/2014/main" id="{00000000-0008-0000-0300-00008A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10372725"/>
          <a:ext cx="0" cy="676275"/>
        </a:xfrm>
        <a:prstGeom prst="rect">
          <a:avLst/>
        </a:prstGeom>
        <a:noFill/>
        <a:ln w="9525">
          <a:noFill/>
          <a:miter lim="800000"/>
          <a:headEnd/>
          <a:tailEnd/>
        </a:ln>
      </xdr:spPr>
    </xdr:pic>
    <xdr:clientData/>
  </xdr:twoCellAnchor>
  <xdr:twoCellAnchor editAs="oneCell">
    <xdr:from>
      <xdr:col>0</xdr:col>
      <xdr:colOff>0</xdr:colOff>
      <xdr:row>20</xdr:row>
      <xdr:rowOff>0</xdr:rowOff>
    </xdr:from>
    <xdr:to>
      <xdr:col>0</xdr:col>
      <xdr:colOff>1701</xdr:colOff>
      <xdr:row>21</xdr:row>
      <xdr:rowOff>253773</xdr:rowOff>
    </xdr:to>
    <xdr:pic>
      <xdr:nvPicPr>
        <xdr:cNvPr id="45451" name="il_fi" descr="http://www.raising-twins.com/images/preemiedadhand.jpg">
          <a:extLst>
            <a:ext uri="{FF2B5EF4-FFF2-40B4-BE49-F238E27FC236}">
              <a16:creationId xmlns:a16="http://schemas.microsoft.com/office/drawing/2014/main" id="{00000000-0008-0000-0300-00008B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10410825"/>
          <a:ext cx="0" cy="590550"/>
        </a:xfrm>
        <a:prstGeom prst="rect">
          <a:avLst/>
        </a:prstGeom>
        <a:noFill/>
        <a:ln w="9525">
          <a:noFill/>
          <a:miter lim="800000"/>
          <a:headEnd/>
          <a:tailEnd/>
        </a:ln>
      </xdr:spPr>
    </xdr:pic>
    <xdr:clientData/>
  </xdr:twoCellAnchor>
  <xdr:twoCellAnchor editAs="oneCell">
    <xdr:from>
      <xdr:col>0</xdr:col>
      <xdr:colOff>0</xdr:colOff>
      <xdr:row>25</xdr:row>
      <xdr:rowOff>666750</xdr:rowOff>
    </xdr:from>
    <xdr:to>
      <xdr:col>0</xdr:col>
      <xdr:colOff>1701</xdr:colOff>
      <xdr:row>28</xdr:row>
      <xdr:rowOff>1362</xdr:rowOff>
    </xdr:to>
    <xdr:pic>
      <xdr:nvPicPr>
        <xdr:cNvPr id="45452" name="il_fi" descr="http://upload.wikimedia.org/wikipedia/commons/thumb/2/2b/Weight_vs_gestational_Age.jpg/230px-Weight_vs_gestational_Age.jpg">
          <a:extLst>
            <a:ext uri="{FF2B5EF4-FFF2-40B4-BE49-F238E27FC236}">
              <a16:creationId xmlns:a16="http://schemas.microsoft.com/office/drawing/2014/main" id="{00000000-0008-0000-0300-00008C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10372725"/>
          <a:ext cx="0" cy="676275"/>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23</xdr:row>
      <xdr:rowOff>253773</xdr:rowOff>
    </xdr:to>
    <xdr:pic>
      <xdr:nvPicPr>
        <xdr:cNvPr id="45453" name="il_fi" descr="http://www.raising-twins.com/images/preemiedadhand.jpg">
          <a:extLst>
            <a:ext uri="{FF2B5EF4-FFF2-40B4-BE49-F238E27FC236}">
              <a16:creationId xmlns:a16="http://schemas.microsoft.com/office/drawing/2014/main" id="{00000000-0008-0000-0300-00008D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13077825"/>
          <a:ext cx="0" cy="590550"/>
        </a:xfrm>
        <a:prstGeom prst="rect">
          <a:avLst/>
        </a:prstGeom>
        <a:noFill/>
        <a:ln w="9525">
          <a:noFill/>
          <a:miter lim="800000"/>
          <a:headEnd/>
          <a:tailEnd/>
        </a:ln>
      </xdr:spPr>
    </xdr:pic>
    <xdr:clientData/>
  </xdr:twoCellAnchor>
  <xdr:twoCellAnchor editAs="oneCell">
    <xdr:from>
      <xdr:col>0</xdr:col>
      <xdr:colOff>0</xdr:colOff>
      <xdr:row>19</xdr:row>
      <xdr:rowOff>38100</xdr:rowOff>
    </xdr:from>
    <xdr:to>
      <xdr:col>0</xdr:col>
      <xdr:colOff>1701</xdr:colOff>
      <xdr:row>20</xdr:row>
      <xdr:rowOff>288851</xdr:rowOff>
    </xdr:to>
    <xdr:pic>
      <xdr:nvPicPr>
        <xdr:cNvPr id="45454" name="il_fi" descr="http://www.raising-twins.com/images/preemiedadhand.jpg">
          <a:extLst>
            <a:ext uri="{FF2B5EF4-FFF2-40B4-BE49-F238E27FC236}">
              <a16:creationId xmlns:a16="http://schemas.microsoft.com/office/drawing/2014/main" id="{00000000-0008-0000-0300-00008E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0200" y="12411075"/>
          <a:ext cx="0" cy="590550"/>
        </a:xfrm>
        <a:prstGeom prst="rect">
          <a:avLst/>
        </a:prstGeom>
        <a:noFill/>
        <a:ln w="9525">
          <a:noFill/>
          <a:miter lim="800000"/>
          <a:headEnd/>
          <a:tailEnd/>
        </a:ln>
      </xdr:spPr>
    </xdr:pic>
    <xdr:clientData/>
  </xdr:twoCellAnchor>
  <xdr:twoCellAnchor editAs="oneCell">
    <xdr:from>
      <xdr:col>0</xdr:col>
      <xdr:colOff>0</xdr:colOff>
      <xdr:row>28</xdr:row>
      <xdr:rowOff>0</xdr:rowOff>
    </xdr:from>
    <xdr:to>
      <xdr:col>0</xdr:col>
      <xdr:colOff>1701</xdr:colOff>
      <xdr:row>29</xdr:row>
      <xdr:rowOff>229959</xdr:rowOff>
    </xdr:to>
    <xdr:pic>
      <xdr:nvPicPr>
        <xdr:cNvPr id="45455" name="il_fi" descr="http://www.raising-twins.com/images/preemiedadhand.jpg">
          <a:extLst>
            <a:ext uri="{FF2B5EF4-FFF2-40B4-BE49-F238E27FC236}">
              <a16:creationId xmlns:a16="http://schemas.microsoft.com/office/drawing/2014/main" id="{00000000-0008-0000-0300-00008F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4420850"/>
          <a:ext cx="0" cy="590550"/>
        </a:xfrm>
        <a:prstGeom prst="rect">
          <a:avLst/>
        </a:prstGeom>
        <a:noFill/>
        <a:ln w="9525">
          <a:noFill/>
          <a:miter lim="800000"/>
          <a:headEnd/>
          <a:tailEnd/>
        </a:ln>
      </xdr:spPr>
    </xdr:pic>
    <xdr:clientData/>
  </xdr:twoCellAnchor>
  <xdr:twoCellAnchor editAs="oneCell">
    <xdr:from>
      <xdr:col>0</xdr:col>
      <xdr:colOff>0</xdr:colOff>
      <xdr:row>22</xdr:row>
      <xdr:rowOff>47625</xdr:rowOff>
    </xdr:from>
    <xdr:to>
      <xdr:col>0</xdr:col>
      <xdr:colOff>1701</xdr:colOff>
      <xdr:row>23</xdr:row>
      <xdr:rowOff>289492</xdr:rowOff>
    </xdr:to>
    <xdr:pic>
      <xdr:nvPicPr>
        <xdr:cNvPr id="45456" name="il_fi" descr="http://www.raising-twins.com/images/preemiedadhand.jpg">
          <a:extLst>
            <a:ext uri="{FF2B5EF4-FFF2-40B4-BE49-F238E27FC236}">
              <a16:creationId xmlns:a16="http://schemas.microsoft.com/office/drawing/2014/main" id="{00000000-0008-0000-0300-000090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3754100"/>
          <a:ext cx="0" cy="590550"/>
        </a:xfrm>
        <a:prstGeom prst="rect">
          <a:avLst/>
        </a:prstGeom>
        <a:noFill/>
        <a:ln w="9525">
          <a:noFill/>
          <a:miter lim="800000"/>
          <a:headEnd/>
          <a:tailEnd/>
        </a:ln>
      </xdr:spPr>
    </xdr:pic>
    <xdr:clientData/>
  </xdr:twoCellAnchor>
  <xdr:twoCellAnchor editAs="oneCell">
    <xdr:from>
      <xdr:col>0</xdr:col>
      <xdr:colOff>0</xdr:colOff>
      <xdr:row>28</xdr:row>
      <xdr:rowOff>0</xdr:rowOff>
    </xdr:from>
    <xdr:to>
      <xdr:col>0</xdr:col>
      <xdr:colOff>1701</xdr:colOff>
      <xdr:row>30</xdr:row>
      <xdr:rowOff>23130</xdr:rowOff>
    </xdr:to>
    <xdr:pic>
      <xdr:nvPicPr>
        <xdr:cNvPr id="45457" name="il_fi" descr="http://1.bp.blogspot.com/_EibTHldYDRU/THYd9ETXMjI/AAAAAAAAAfw/n2GSkA0-gw8/s1600/1.jpg">
          <a:extLst>
            <a:ext uri="{FF2B5EF4-FFF2-40B4-BE49-F238E27FC236}">
              <a16:creationId xmlns:a16="http://schemas.microsoft.com/office/drawing/2014/main" id="{00000000-0008-0000-0300-000091B1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495425" y="14382750"/>
          <a:ext cx="0" cy="723900"/>
        </a:xfrm>
        <a:prstGeom prst="rect">
          <a:avLst/>
        </a:prstGeom>
        <a:noFill/>
        <a:ln w="9525">
          <a:noFill/>
          <a:miter lim="800000"/>
          <a:headEnd/>
          <a:tailEnd/>
        </a:ln>
      </xdr:spPr>
    </xdr:pic>
    <xdr:clientData/>
  </xdr:twoCellAnchor>
  <xdr:twoCellAnchor editAs="oneCell">
    <xdr:from>
      <xdr:col>0</xdr:col>
      <xdr:colOff>0</xdr:colOff>
      <xdr:row>15</xdr:row>
      <xdr:rowOff>47625</xdr:rowOff>
    </xdr:from>
    <xdr:to>
      <xdr:col>0</xdr:col>
      <xdr:colOff>1701</xdr:colOff>
      <xdr:row>16</xdr:row>
      <xdr:rowOff>301399</xdr:rowOff>
    </xdr:to>
    <xdr:pic>
      <xdr:nvPicPr>
        <xdr:cNvPr id="45458" name="il_fi" descr="http://www.raising-twins.com/images/preemiedadhand.jpg">
          <a:extLst>
            <a:ext uri="{FF2B5EF4-FFF2-40B4-BE49-F238E27FC236}">
              <a16:creationId xmlns:a16="http://schemas.microsoft.com/office/drawing/2014/main" id="{00000000-0008-0000-0300-000092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8420100"/>
          <a:ext cx="0" cy="590550"/>
        </a:xfrm>
        <a:prstGeom prst="rect">
          <a:avLst/>
        </a:prstGeom>
        <a:noFill/>
        <a:ln w="9525">
          <a:noFill/>
          <a:miter lim="800000"/>
          <a:headEnd/>
          <a:tailEnd/>
        </a:ln>
      </xdr:spPr>
    </xdr:pic>
    <xdr:clientData/>
  </xdr:twoCellAnchor>
  <xdr:twoCellAnchor editAs="oneCell">
    <xdr:from>
      <xdr:col>0</xdr:col>
      <xdr:colOff>0</xdr:colOff>
      <xdr:row>15</xdr:row>
      <xdr:rowOff>38100</xdr:rowOff>
    </xdr:from>
    <xdr:to>
      <xdr:col>0</xdr:col>
      <xdr:colOff>1701</xdr:colOff>
      <xdr:row>16</xdr:row>
      <xdr:rowOff>291874</xdr:rowOff>
    </xdr:to>
    <xdr:pic>
      <xdr:nvPicPr>
        <xdr:cNvPr id="45459" name="il_fi" descr="http://www.raising-twins.com/images/preemiedadhand.jpg">
          <a:extLst>
            <a:ext uri="{FF2B5EF4-FFF2-40B4-BE49-F238E27FC236}">
              <a16:creationId xmlns:a16="http://schemas.microsoft.com/office/drawing/2014/main" id="{00000000-0008-0000-0300-000093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8410575"/>
          <a:ext cx="0" cy="590550"/>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16</xdr:row>
      <xdr:rowOff>213292</xdr:rowOff>
    </xdr:to>
    <xdr:pic>
      <xdr:nvPicPr>
        <xdr:cNvPr id="45460" name="il_fi" descr="http://ecochildsplay.com/wp-content/uploads/2008/08/18088.jpg">
          <a:extLst>
            <a:ext uri="{FF2B5EF4-FFF2-40B4-BE49-F238E27FC236}">
              <a16:creationId xmlns:a16="http://schemas.microsoft.com/office/drawing/2014/main" id="{00000000-0008-0000-0300-000094B1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600200" y="9096375"/>
          <a:ext cx="0" cy="561975"/>
        </a:xfrm>
        <a:prstGeom prst="rect">
          <a:avLst/>
        </a:prstGeom>
        <a:noFill/>
        <a:ln w="9525">
          <a:noFill/>
          <a:miter lim="800000"/>
          <a:headEnd/>
          <a:tailEnd/>
        </a:ln>
      </xdr:spPr>
    </xdr:pic>
    <xdr:clientData/>
  </xdr:twoCellAnchor>
  <xdr:twoCellAnchor editAs="oneCell">
    <xdr:from>
      <xdr:col>0</xdr:col>
      <xdr:colOff>0</xdr:colOff>
      <xdr:row>23</xdr:row>
      <xdr:rowOff>28575</xdr:rowOff>
    </xdr:from>
    <xdr:to>
      <xdr:col>0</xdr:col>
      <xdr:colOff>1701</xdr:colOff>
      <xdr:row>24</xdr:row>
      <xdr:rowOff>249240</xdr:rowOff>
    </xdr:to>
    <xdr:pic>
      <xdr:nvPicPr>
        <xdr:cNvPr id="45461" name="il_fi" descr="http://www.mightysworld.com/newborns-2/images/8245_6_39-congenital-absence-right-hand.jpg">
          <a:extLst>
            <a:ext uri="{FF2B5EF4-FFF2-40B4-BE49-F238E27FC236}">
              <a16:creationId xmlns:a16="http://schemas.microsoft.com/office/drawing/2014/main" id="{00000000-0008-0000-0300-000095B1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628775" y="9734550"/>
          <a:ext cx="0" cy="561975"/>
        </a:xfrm>
        <a:prstGeom prst="rect">
          <a:avLst/>
        </a:prstGeom>
        <a:noFill/>
        <a:ln w="9525">
          <a:noFill/>
          <a:miter lim="800000"/>
          <a:headEnd/>
          <a:tailEnd/>
        </a:ln>
      </xdr:spPr>
    </xdr:pic>
    <xdr:clientData/>
  </xdr:twoCellAnchor>
  <xdr:twoCellAnchor editAs="oneCell">
    <xdr:from>
      <xdr:col>0</xdr:col>
      <xdr:colOff>0</xdr:colOff>
      <xdr:row>20</xdr:row>
      <xdr:rowOff>0</xdr:rowOff>
    </xdr:from>
    <xdr:to>
      <xdr:col>0</xdr:col>
      <xdr:colOff>1701</xdr:colOff>
      <xdr:row>21</xdr:row>
      <xdr:rowOff>221434</xdr:rowOff>
    </xdr:to>
    <xdr:pic>
      <xdr:nvPicPr>
        <xdr:cNvPr id="45462" name="il_fi" descr="http://www.seattlechildrens.org/uploadedimages/Seattle_Childrens/cmsassets/Images/clubfoot-lg.jpg">
          <a:extLst>
            <a:ext uri="{FF2B5EF4-FFF2-40B4-BE49-F238E27FC236}">
              <a16:creationId xmlns:a16="http://schemas.microsoft.com/office/drawing/2014/main" id="{00000000-0008-0000-0300-000096B1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619250" y="10410825"/>
          <a:ext cx="0" cy="552450"/>
        </a:xfrm>
        <a:prstGeom prst="rect">
          <a:avLst/>
        </a:prstGeom>
        <a:noFill/>
        <a:ln w="9525">
          <a:noFill/>
          <a:miter lim="800000"/>
          <a:headEnd/>
          <a:tailEnd/>
        </a:ln>
      </xdr:spPr>
    </xdr:pic>
    <xdr:clientData/>
  </xdr:twoCellAnchor>
  <xdr:twoCellAnchor editAs="oneCell">
    <xdr:from>
      <xdr:col>0</xdr:col>
      <xdr:colOff>0</xdr:colOff>
      <xdr:row>19</xdr:row>
      <xdr:rowOff>0</xdr:rowOff>
    </xdr:from>
    <xdr:to>
      <xdr:col>0</xdr:col>
      <xdr:colOff>1701</xdr:colOff>
      <xdr:row>21</xdr:row>
      <xdr:rowOff>34586</xdr:rowOff>
    </xdr:to>
    <xdr:pic>
      <xdr:nvPicPr>
        <xdr:cNvPr id="45463" name="il_fi" descr="http://www.cdc.gov/ncbddd/birthdefects/images/cleftlip_small.jpg">
          <a:extLst>
            <a:ext uri="{FF2B5EF4-FFF2-40B4-BE49-F238E27FC236}">
              <a16:creationId xmlns:a16="http://schemas.microsoft.com/office/drawing/2014/main" id="{00000000-0008-0000-0300-000097B1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1724025" y="12315825"/>
          <a:ext cx="0" cy="714375"/>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23</xdr:row>
      <xdr:rowOff>327139</xdr:rowOff>
    </xdr:to>
    <xdr:pic>
      <xdr:nvPicPr>
        <xdr:cNvPr id="45464" name="il_fi" descr="http://upload.wikimedia.org/wikipedia/commons/1/16/Cleftpalate.jpeg">
          <a:extLst>
            <a:ext uri="{FF2B5EF4-FFF2-40B4-BE49-F238E27FC236}">
              <a16:creationId xmlns:a16="http://schemas.microsoft.com/office/drawing/2014/main" id="{00000000-0008-0000-0300-000098B10000}"/>
            </a:ext>
          </a:extLst>
        </xdr:cNvPr>
        <xdr:cNvPicPr>
          <a:picLocks noChangeAspect="1" noChangeArrowheads="1"/>
        </xdr:cNvPicPr>
      </xdr:nvPicPr>
      <xdr:blipFill>
        <a:blip xmlns:r="http://schemas.openxmlformats.org/officeDocument/2006/relationships" r:embed="rId11"/>
        <a:srcRect l="6818" t="8664" r="52272" b="28880"/>
        <a:stretch>
          <a:fillRect/>
        </a:stretch>
      </xdr:blipFill>
      <xdr:spPr bwMode="auto">
        <a:xfrm>
          <a:off x="1685925" y="13030200"/>
          <a:ext cx="0" cy="666750"/>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9</xdr:row>
      <xdr:rowOff>185976</xdr:rowOff>
    </xdr:to>
    <xdr:pic>
      <xdr:nvPicPr>
        <xdr:cNvPr id="45465" name="il_fi" descr="http://upload.wikimedia.org/wikipedia/commons/thumb/2/2b/Weight_vs_gestational_Age.jpg/230px-Weight_vs_gestational_Age.jpg">
          <a:extLst>
            <a:ext uri="{FF2B5EF4-FFF2-40B4-BE49-F238E27FC236}">
              <a16:creationId xmlns:a16="http://schemas.microsoft.com/office/drawing/2014/main" id="{00000000-0008-0000-0300-000099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3886200"/>
          <a:ext cx="0" cy="676275"/>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1701</xdr:colOff>
      <xdr:row>13</xdr:row>
      <xdr:rowOff>250370</xdr:rowOff>
    </xdr:to>
    <xdr:pic>
      <xdr:nvPicPr>
        <xdr:cNvPr id="45466" name="il_fi" descr="http://www.raising-twins.com/images/preemiedadhand.jpg">
          <a:extLst>
            <a:ext uri="{FF2B5EF4-FFF2-40B4-BE49-F238E27FC236}">
              <a16:creationId xmlns:a16="http://schemas.microsoft.com/office/drawing/2014/main" id="{00000000-0008-0000-0300-00009A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7086600"/>
          <a:ext cx="0" cy="590550"/>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9</xdr:row>
      <xdr:rowOff>185976</xdr:rowOff>
    </xdr:to>
    <xdr:pic>
      <xdr:nvPicPr>
        <xdr:cNvPr id="45467" name="il_fi" descr="http://upload.wikimedia.org/wikipedia/commons/thumb/2/2b/Weight_vs_gestational_Age.jpg/230px-Weight_vs_gestational_Age.jpg">
          <a:extLst>
            <a:ext uri="{FF2B5EF4-FFF2-40B4-BE49-F238E27FC236}">
              <a16:creationId xmlns:a16="http://schemas.microsoft.com/office/drawing/2014/main" id="{00000000-0008-0000-0300-00009B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3886200"/>
          <a:ext cx="0" cy="676275"/>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68" name="il_fi" descr="http://upload.wikimedia.org/wikipedia/commons/thumb/2/2b/Weight_vs_gestational_Age.jpg/230px-Weight_vs_gestational_Age.jpg">
          <a:extLst>
            <a:ext uri="{FF2B5EF4-FFF2-40B4-BE49-F238E27FC236}">
              <a16:creationId xmlns:a16="http://schemas.microsoft.com/office/drawing/2014/main" id="{00000000-0008-0000-0300-00009C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9</xdr:row>
      <xdr:rowOff>47625</xdr:rowOff>
    </xdr:from>
    <xdr:to>
      <xdr:col>0</xdr:col>
      <xdr:colOff>1701</xdr:colOff>
      <xdr:row>10</xdr:row>
      <xdr:rowOff>301396</xdr:rowOff>
    </xdr:to>
    <xdr:pic>
      <xdr:nvPicPr>
        <xdr:cNvPr id="45469" name="il_fi" descr="http://www.raising-twins.com/images/preemiedadhand.jpg">
          <a:extLst>
            <a:ext uri="{FF2B5EF4-FFF2-40B4-BE49-F238E27FC236}">
              <a16:creationId xmlns:a16="http://schemas.microsoft.com/office/drawing/2014/main" id="{00000000-0008-0000-0300-00009D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5086350"/>
          <a:ext cx="0" cy="590550"/>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9</xdr:row>
      <xdr:rowOff>185976</xdr:rowOff>
    </xdr:to>
    <xdr:pic>
      <xdr:nvPicPr>
        <xdr:cNvPr id="45470" name="il_fi" descr="http://upload.wikimedia.org/wikipedia/commons/thumb/2/2b/Weight_vs_gestational_Age.jpg/230px-Weight_vs_gestational_Age.jpg">
          <a:extLst>
            <a:ext uri="{FF2B5EF4-FFF2-40B4-BE49-F238E27FC236}">
              <a16:creationId xmlns:a16="http://schemas.microsoft.com/office/drawing/2014/main" id="{00000000-0008-0000-0300-00009E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3886200"/>
          <a:ext cx="0" cy="676275"/>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71" name="il_fi" descr="http://upload.wikimedia.org/wikipedia/commons/thumb/2/2b/Weight_vs_gestational_Age.jpg/230px-Weight_vs_gestational_Age.jpg">
          <a:extLst>
            <a:ext uri="{FF2B5EF4-FFF2-40B4-BE49-F238E27FC236}">
              <a16:creationId xmlns:a16="http://schemas.microsoft.com/office/drawing/2014/main" id="{00000000-0008-0000-0300-00009F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11</xdr:row>
      <xdr:rowOff>47625</xdr:rowOff>
    </xdr:from>
    <xdr:to>
      <xdr:col>0</xdr:col>
      <xdr:colOff>1701</xdr:colOff>
      <xdr:row>12</xdr:row>
      <xdr:rowOff>299698</xdr:rowOff>
    </xdr:to>
    <xdr:pic>
      <xdr:nvPicPr>
        <xdr:cNvPr id="45472" name="il_fi" descr="http://www.raising-twins.com/images/preemiedadhand.jpg">
          <a:extLst>
            <a:ext uri="{FF2B5EF4-FFF2-40B4-BE49-F238E27FC236}">
              <a16:creationId xmlns:a16="http://schemas.microsoft.com/office/drawing/2014/main" id="{00000000-0008-0000-0300-0000A0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6419850"/>
          <a:ext cx="0" cy="590550"/>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73" name="il_fi" descr="http://upload.wikimedia.org/wikipedia/commons/thumb/2/2b/Weight_vs_gestational_Age.jpg/230px-Weight_vs_gestational_Age.jpg">
          <a:extLst>
            <a:ext uri="{FF2B5EF4-FFF2-40B4-BE49-F238E27FC236}">
              <a16:creationId xmlns:a16="http://schemas.microsoft.com/office/drawing/2014/main" id="{00000000-0008-0000-0300-0000A1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9</xdr:row>
      <xdr:rowOff>185976</xdr:rowOff>
    </xdr:to>
    <xdr:pic>
      <xdr:nvPicPr>
        <xdr:cNvPr id="45474" name="il_fi" descr="http://upload.wikimedia.org/wikipedia/commons/thumb/2/2b/Weight_vs_gestational_Age.jpg/230px-Weight_vs_gestational_Age.jpg">
          <a:extLst>
            <a:ext uri="{FF2B5EF4-FFF2-40B4-BE49-F238E27FC236}">
              <a16:creationId xmlns:a16="http://schemas.microsoft.com/office/drawing/2014/main" id="{00000000-0008-0000-0300-0000A2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3886200"/>
          <a:ext cx="0" cy="676275"/>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75" name="il_fi" descr="http://upload.wikimedia.org/wikipedia/commons/thumb/2/2b/Weight_vs_gestational_Age.jpg/230px-Weight_vs_gestational_Age.jpg">
          <a:extLst>
            <a:ext uri="{FF2B5EF4-FFF2-40B4-BE49-F238E27FC236}">
              <a16:creationId xmlns:a16="http://schemas.microsoft.com/office/drawing/2014/main" id="{00000000-0008-0000-0300-0000A3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10</xdr:row>
      <xdr:rowOff>47625</xdr:rowOff>
    </xdr:from>
    <xdr:to>
      <xdr:col>0</xdr:col>
      <xdr:colOff>1701</xdr:colOff>
      <xdr:row>11</xdr:row>
      <xdr:rowOff>301399</xdr:rowOff>
    </xdr:to>
    <xdr:pic>
      <xdr:nvPicPr>
        <xdr:cNvPr id="45476" name="il_fi" descr="http://www.raising-twins.com/images/preemiedadhand.jpg">
          <a:extLst>
            <a:ext uri="{FF2B5EF4-FFF2-40B4-BE49-F238E27FC236}">
              <a16:creationId xmlns:a16="http://schemas.microsoft.com/office/drawing/2014/main" id="{00000000-0008-0000-0300-0000A4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5753100"/>
          <a:ext cx="0" cy="590550"/>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77" name="il_fi" descr="http://upload.wikimedia.org/wikipedia/commons/thumb/2/2b/Weight_vs_gestational_Age.jpg/230px-Weight_vs_gestational_Age.jpg">
          <a:extLst>
            <a:ext uri="{FF2B5EF4-FFF2-40B4-BE49-F238E27FC236}">
              <a16:creationId xmlns:a16="http://schemas.microsoft.com/office/drawing/2014/main" id="{00000000-0008-0000-0300-0000A5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9</xdr:row>
      <xdr:rowOff>666750</xdr:rowOff>
    </xdr:from>
    <xdr:to>
      <xdr:col>0</xdr:col>
      <xdr:colOff>1701</xdr:colOff>
      <xdr:row>12</xdr:row>
      <xdr:rowOff>1019</xdr:rowOff>
    </xdr:to>
    <xdr:pic>
      <xdr:nvPicPr>
        <xdr:cNvPr id="45478" name="il_fi" descr="http://upload.wikimedia.org/wikipedia/commons/thumb/2/2b/Weight_vs_gestational_Age.jpg/230px-Weight_vs_gestational_Age.jpg">
          <a:extLst>
            <a:ext uri="{FF2B5EF4-FFF2-40B4-BE49-F238E27FC236}">
              <a16:creationId xmlns:a16="http://schemas.microsoft.com/office/drawing/2014/main" id="{00000000-0008-0000-0300-0000A6B1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619250" y="5705475"/>
          <a:ext cx="0" cy="676275"/>
        </a:xfrm>
        <a:prstGeom prst="rect">
          <a:avLst/>
        </a:prstGeom>
        <a:noFill/>
        <a:ln w="9525">
          <a:noFill/>
          <a:miter lim="800000"/>
          <a:headEnd/>
          <a:tailEnd/>
        </a:ln>
      </xdr:spPr>
    </xdr:pic>
    <xdr:clientData/>
  </xdr:twoCellAnchor>
  <xdr:twoCellAnchor editAs="oneCell">
    <xdr:from>
      <xdr:col>0</xdr:col>
      <xdr:colOff>0</xdr:colOff>
      <xdr:row>22</xdr:row>
      <xdr:rowOff>57150</xdr:rowOff>
    </xdr:from>
    <xdr:to>
      <xdr:col>0</xdr:col>
      <xdr:colOff>1701</xdr:colOff>
      <xdr:row>23</xdr:row>
      <xdr:rowOff>260917</xdr:rowOff>
    </xdr:to>
    <xdr:pic>
      <xdr:nvPicPr>
        <xdr:cNvPr id="45479" name="il_fi" descr="http://www.cdc.gov/ncbddd/birthdefects/images/gastroschisis-web.jpg">
          <a:extLst>
            <a:ext uri="{FF2B5EF4-FFF2-40B4-BE49-F238E27FC236}">
              <a16:creationId xmlns:a16="http://schemas.microsoft.com/office/drawing/2014/main" id="{00000000-0008-0000-0300-0000A7B1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466850" y="13763625"/>
          <a:ext cx="0" cy="552450"/>
        </a:xfrm>
        <a:prstGeom prst="rect">
          <a:avLst/>
        </a:prstGeom>
        <a:noFill/>
        <a:ln w="9525">
          <a:noFill/>
          <a:miter lim="800000"/>
          <a:headEnd/>
          <a:tailEnd/>
        </a:ln>
      </xdr:spPr>
    </xdr:pic>
    <xdr:clientData/>
  </xdr:twoCellAnchor>
  <xdr:twoCellAnchor editAs="oneCell">
    <xdr:from>
      <xdr:col>0</xdr:col>
      <xdr:colOff>0</xdr:colOff>
      <xdr:row>9</xdr:row>
      <xdr:rowOff>9525</xdr:rowOff>
    </xdr:from>
    <xdr:to>
      <xdr:col>0</xdr:col>
      <xdr:colOff>1701</xdr:colOff>
      <xdr:row>10</xdr:row>
      <xdr:rowOff>320446</xdr:rowOff>
    </xdr:to>
    <xdr:pic>
      <xdr:nvPicPr>
        <xdr:cNvPr id="45480" name="il_fi" descr="http://www.nlm.nih.gov/medlineplus/ency/images/ency/fullsize/9288.jpg">
          <a:extLst>
            <a:ext uri="{FF2B5EF4-FFF2-40B4-BE49-F238E27FC236}">
              <a16:creationId xmlns:a16="http://schemas.microsoft.com/office/drawing/2014/main" id="{00000000-0008-0000-0300-0000A8B1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581150" y="5048250"/>
          <a:ext cx="0" cy="647700"/>
        </a:xfrm>
        <a:prstGeom prst="rect">
          <a:avLst/>
        </a:prstGeom>
        <a:noFill/>
        <a:ln w="9525">
          <a:noFill/>
          <a:miter lim="800000"/>
          <a:headEnd/>
          <a:tailEnd/>
        </a:ln>
      </xdr:spPr>
    </xdr:pic>
    <xdr:clientData/>
  </xdr:twoCellAnchor>
  <xdr:twoCellAnchor editAs="oneCell">
    <xdr:from>
      <xdr:col>0</xdr:col>
      <xdr:colOff>0</xdr:colOff>
      <xdr:row>10</xdr:row>
      <xdr:rowOff>19050</xdr:rowOff>
    </xdr:from>
    <xdr:to>
      <xdr:col>0</xdr:col>
      <xdr:colOff>1701</xdr:colOff>
      <xdr:row>11</xdr:row>
      <xdr:rowOff>310924</xdr:rowOff>
    </xdr:to>
    <xdr:pic>
      <xdr:nvPicPr>
        <xdr:cNvPr id="45481" name="il_fi" descr="http://www.riversideonline.com/source/images/image_popup/r7_placentaprevia.jpg">
          <a:extLst>
            <a:ext uri="{FF2B5EF4-FFF2-40B4-BE49-F238E27FC236}">
              <a16:creationId xmlns:a16="http://schemas.microsoft.com/office/drawing/2014/main" id="{00000000-0008-0000-0300-0000A9B1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1571625" y="5724525"/>
          <a:ext cx="0" cy="628650"/>
        </a:xfrm>
        <a:prstGeom prst="rect">
          <a:avLst/>
        </a:prstGeom>
        <a:noFill/>
        <a:ln w="9525">
          <a:noFill/>
          <a:miter lim="800000"/>
          <a:headEnd/>
          <a:tailEnd/>
        </a:ln>
      </xdr:spPr>
    </xdr:pic>
    <xdr:clientData/>
  </xdr:twoCellAnchor>
  <xdr:twoCellAnchor editAs="oneCell">
    <xdr:from>
      <xdr:col>0</xdr:col>
      <xdr:colOff>0</xdr:colOff>
      <xdr:row>11</xdr:row>
      <xdr:rowOff>38100</xdr:rowOff>
    </xdr:from>
    <xdr:to>
      <xdr:col>0</xdr:col>
      <xdr:colOff>1701</xdr:colOff>
      <xdr:row>13</xdr:row>
      <xdr:rowOff>4422</xdr:rowOff>
    </xdr:to>
    <xdr:pic>
      <xdr:nvPicPr>
        <xdr:cNvPr id="45482" name="il_fi" descr="http://www.pennmedicine.org/health_info/pregnancy/graphics/images/en/19747.jpg">
          <a:extLst>
            <a:ext uri="{FF2B5EF4-FFF2-40B4-BE49-F238E27FC236}">
              <a16:creationId xmlns:a16="http://schemas.microsoft.com/office/drawing/2014/main" id="{00000000-0008-0000-0300-0000AAB1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514475" y="6410325"/>
          <a:ext cx="0" cy="638175"/>
        </a:xfrm>
        <a:prstGeom prst="rect">
          <a:avLst/>
        </a:prstGeom>
        <a:noFill/>
        <a:ln w="9525">
          <a:noFill/>
          <a:miter lim="800000"/>
          <a:headEnd/>
          <a:tailEnd/>
        </a:ln>
      </xdr:spPr>
    </xdr:pic>
    <xdr:clientData/>
  </xdr:twoCellAnchor>
  <xdr:twoCellAnchor editAs="oneCell">
    <xdr:from>
      <xdr:col>0</xdr:col>
      <xdr:colOff>942975</xdr:colOff>
      <xdr:row>7</xdr:row>
      <xdr:rowOff>0</xdr:rowOff>
    </xdr:from>
    <xdr:to>
      <xdr:col>0</xdr:col>
      <xdr:colOff>942975</xdr:colOff>
      <xdr:row>8</xdr:row>
      <xdr:rowOff>149726</xdr:rowOff>
    </xdr:to>
    <xdr:pic>
      <xdr:nvPicPr>
        <xdr:cNvPr id="45483" name="il_fi" descr="http://bibliotecavivente.files.wordpress.com/2011/03/italia.gif">
          <a:extLst>
            <a:ext uri="{FF2B5EF4-FFF2-40B4-BE49-F238E27FC236}">
              <a16:creationId xmlns:a16="http://schemas.microsoft.com/office/drawing/2014/main" id="{00000000-0008-0000-0300-0000ABB1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81375" y="3219450"/>
          <a:ext cx="0" cy="962025"/>
        </a:xfrm>
        <a:prstGeom prst="rect">
          <a:avLst/>
        </a:prstGeom>
        <a:noFill/>
        <a:ln w="9525">
          <a:noFill/>
          <a:miter lim="800000"/>
          <a:headEnd/>
          <a:tailEnd/>
        </a:ln>
      </xdr:spPr>
    </xdr:pic>
    <xdr:clientData/>
  </xdr:twoCellAnchor>
  <xdr:twoCellAnchor editAs="oneCell">
    <xdr:from>
      <xdr:col>0</xdr:col>
      <xdr:colOff>0</xdr:colOff>
      <xdr:row>15</xdr:row>
      <xdr:rowOff>0</xdr:rowOff>
    </xdr:from>
    <xdr:to>
      <xdr:col>0</xdr:col>
      <xdr:colOff>1701</xdr:colOff>
      <xdr:row>16</xdr:row>
      <xdr:rowOff>291872</xdr:rowOff>
    </xdr:to>
    <xdr:pic>
      <xdr:nvPicPr>
        <xdr:cNvPr id="45484" name="Picture 917" descr="http://www.aafp.org/afp/2004/0615/afp20040615p2863-f1.gif">
          <a:extLst>
            <a:ext uri="{FF2B5EF4-FFF2-40B4-BE49-F238E27FC236}">
              <a16:creationId xmlns:a16="http://schemas.microsoft.com/office/drawing/2014/main" id="{00000000-0008-0000-0300-0000ACB1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666875" y="11049000"/>
          <a:ext cx="0" cy="628650"/>
        </a:xfrm>
        <a:prstGeom prst="rect">
          <a:avLst/>
        </a:prstGeom>
        <a:noFill/>
        <a:ln w="9525">
          <a:noFill/>
          <a:miter lim="800000"/>
          <a:headEnd/>
          <a:tailEnd/>
        </a:ln>
      </xdr:spPr>
    </xdr:pic>
    <xdr:clientData/>
  </xdr:twoCellAnchor>
  <xdr:twoCellAnchor editAs="oneCell">
    <xdr:from>
      <xdr:col>0</xdr:col>
      <xdr:colOff>1400175</xdr:colOff>
      <xdr:row>36</xdr:row>
      <xdr:rowOff>0</xdr:rowOff>
    </xdr:from>
    <xdr:to>
      <xdr:col>0</xdr:col>
      <xdr:colOff>1401876</xdr:colOff>
      <xdr:row>37</xdr:row>
      <xdr:rowOff>184037</xdr:rowOff>
    </xdr:to>
    <xdr:pic>
      <xdr:nvPicPr>
        <xdr:cNvPr id="45485" name="il_fi" descr="http://www.raising-twins.com/images/preemiedadhand.jpg">
          <a:extLst>
            <a:ext uri="{FF2B5EF4-FFF2-40B4-BE49-F238E27FC236}">
              <a16:creationId xmlns:a16="http://schemas.microsoft.com/office/drawing/2014/main" id="{00000000-0008-0000-0300-0000AD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7706975"/>
          <a:ext cx="0" cy="581025"/>
        </a:xfrm>
        <a:prstGeom prst="rect">
          <a:avLst/>
        </a:prstGeom>
        <a:noFill/>
        <a:ln w="9525">
          <a:noFill/>
          <a:miter lim="800000"/>
          <a:headEnd/>
          <a:tailEnd/>
        </a:ln>
      </xdr:spPr>
    </xdr:pic>
    <xdr:clientData/>
  </xdr:twoCellAnchor>
  <xdr:twoCellAnchor editAs="oneCell">
    <xdr:from>
      <xdr:col>0</xdr:col>
      <xdr:colOff>1400175</xdr:colOff>
      <xdr:row>36</xdr:row>
      <xdr:rowOff>0</xdr:rowOff>
    </xdr:from>
    <xdr:to>
      <xdr:col>0</xdr:col>
      <xdr:colOff>1401876</xdr:colOff>
      <xdr:row>37</xdr:row>
      <xdr:rowOff>184037</xdr:rowOff>
    </xdr:to>
    <xdr:pic>
      <xdr:nvPicPr>
        <xdr:cNvPr id="45486" name="il_fi" descr="http://www.raising-twins.com/images/preemiedadhand.jpg">
          <a:extLst>
            <a:ext uri="{FF2B5EF4-FFF2-40B4-BE49-F238E27FC236}">
              <a16:creationId xmlns:a16="http://schemas.microsoft.com/office/drawing/2014/main" id="{00000000-0008-0000-0300-0000AE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7706975"/>
          <a:ext cx="0" cy="581025"/>
        </a:xfrm>
        <a:prstGeom prst="rect">
          <a:avLst/>
        </a:prstGeom>
        <a:noFill/>
        <a:ln w="9525">
          <a:noFill/>
          <a:miter lim="800000"/>
          <a:headEnd/>
          <a:tailEnd/>
        </a:ln>
      </xdr:spPr>
    </xdr:pic>
    <xdr:clientData/>
  </xdr:twoCellAnchor>
  <xdr:twoCellAnchor editAs="oneCell">
    <xdr:from>
      <xdr:col>0</xdr:col>
      <xdr:colOff>0</xdr:colOff>
      <xdr:row>28</xdr:row>
      <xdr:rowOff>0</xdr:rowOff>
    </xdr:from>
    <xdr:to>
      <xdr:col>0</xdr:col>
      <xdr:colOff>1701</xdr:colOff>
      <xdr:row>31</xdr:row>
      <xdr:rowOff>6122</xdr:rowOff>
    </xdr:to>
    <xdr:pic>
      <xdr:nvPicPr>
        <xdr:cNvPr id="45487" name="il_fi" descr="http://www.raising-twins.com/images/preemiedadhand.jpg">
          <a:extLst>
            <a:ext uri="{FF2B5EF4-FFF2-40B4-BE49-F238E27FC236}">
              <a16:creationId xmlns:a16="http://schemas.microsoft.com/office/drawing/2014/main" id="{00000000-0008-0000-0300-0000AF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4373225"/>
          <a:ext cx="0" cy="1057275"/>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33</xdr:row>
      <xdr:rowOff>240166</xdr:rowOff>
    </xdr:to>
    <xdr:pic>
      <xdr:nvPicPr>
        <xdr:cNvPr id="45488" name="il_fi" descr="http://www.raising-twins.com/images/preemiedadhand.jpg">
          <a:extLst>
            <a:ext uri="{FF2B5EF4-FFF2-40B4-BE49-F238E27FC236}">
              <a16:creationId xmlns:a16="http://schemas.microsoft.com/office/drawing/2014/main" id="{00000000-0008-0000-0300-0000B0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6373475"/>
          <a:ext cx="0" cy="590550"/>
        </a:xfrm>
        <a:prstGeom prst="rect">
          <a:avLst/>
        </a:prstGeom>
        <a:noFill/>
        <a:ln w="9525">
          <a:noFill/>
          <a:miter lim="800000"/>
          <a:headEnd/>
          <a:tailEnd/>
        </a:ln>
      </xdr:spPr>
    </xdr:pic>
    <xdr:clientData/>
  </xdr:twoCellAnchor>
  <xdr:twoCellAnchor editAs="oneCell">
    <xdr:from>
      <xdr:col>0</xdr:col>
      <xdr:colOff>0</xdr:colOff>
      <xdr:row>32</xdr:row>
      <xdr:rowOff>47625</xdr:rowOff>
    </xdr:from>
    <xdr:to>
      <xdr:col>0</xdr:col>
      <xdr:colOff>1701</xdr:colOff>
      <xdr:row>33</xdr:row>
      <xdr:rowOff>287792</xdr:rowOff>
    </xdr:to>
    <xdr:pic>
      <xdr:nvPicPr>
        <xdr:cNvPr id="45489" name="il_fi" descr="http://www.raising-twins.com/images/preemiedadhand.jpg">
          <a:extLst>
            <a:ext uri="{FF2B5EF4-FFF2-40B4-BE49-F238E27FC236}">
              <a16:creationId xmlns:a16="http://schemas.microsoft.com/office/drawing/2014/main" id="{00000000-0008-0000-0300-0000B1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6421100"/>
          <a:ext cx="0" cy="590550"/>
        </a:xfrm>
        <a:prstGeom prst="rect">
          <a:avLst/>
        </a:prstGeom>
        <a:noFill/>
        <a:ln w="9525">
          <a:noFill/>
          <a:miter lim="800000"/>
          <a:headEnd/>
          <a:tailEnd/>
        </a:ln>
      </xdr:spPr>
    </xdr:pic>
    <xdr:clientData/>
  </xdr:twoCellAnchor>
  <xdr:twoCellAnchor editAs="oneCell">
    <xdr:from>
      <xdr:col>0</xdr:col>
      <xdr:colOff>0</xdr:colOff>
      <xdr:row>28</xdr:row>
      <xdr:rowOff>0</xdr:rowOff>
    </xdr:from>
    <xdr:to>
      <xdr:col>0</xdr:col>
      <xdr:colOff>1701</xdr:colOff>
      <xdr:row>29</xdr:row>
      <xdr:rowOff>240163</xdr:rowOff>
    </xdr:to>
    <xdr:pic>
      <xdr:nvPicPr>
        <xdr:cNvPr id="45490" name="il_fi" descr="http://www.raising-twins.com/images/preemiedadhand.jpg">
          <a:extLst>
            <a:ext uri="{FF2B5EF4-FFF2-40B4-BE49-F238E27FC236}">
              <a16:creationId xmlns:a16="http://schemas.microsoft.com/office/drawing/2014/main" id="{00000000-0008-0000-0300-0000B2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5039975"/>
          <a:ext cx="0" cy="590550"/>
        </a:xfrm>
        <a:prstGeom prst="rect">
          <a:avLst/>
        </a:prstGeom>
        <a:noFill/>
        <a:ln w="9525">
          <a:noFill/>
          <a:miter lim="800000"/>
          <a:headEnd/>
          <a:tailEnd/>
        </a:ln>
      </xdr:spPr>
    </xdr:pic>
    <xdr:clientData/>
  </xdr:twoCellAnchor>
  <xdr:twoCellAnchor editAs="oneCell">
    <xdr:from>
      <xdr:col>0</xdr:col>
      <xdr:colOff>0</xdr:colOff>
      <xdr:row>28</xdr:row>
      <xdr:rowOff>47625</xdr:rowOff>
    </xdr:from>
    <xdr:to>
      <xdr:col>0</xdr:col>
      <xdr:colOff>1701</xdr:colOff>
      <xdr:row>29</xdr:row>
      <xdr:rowOff>277583</xdr:rowOff>
    </xdr:to>
    <xdr:pic>
      <xdr:nvPicPr>
        <xdr:cNvPr id="45491" name="il_fi" descr="http://www.raising-twins.com/images/preemiedadhand.jpg">
          <a:extLst>
            <a:ext uri="{FF2B5EF4-FFF2-40B4-BE49-F238E27FC236}">
              <a16:creationId xmlns:a16="http://schemas.microsoft.com/office/drawing/2014/main" id="{00000000-0008-0000-0300-0000B3B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1625" y="15087600"/>
          <a:ext cx="0" cy="590550"/>
        </a:xfrm>
        <a:prstGeom prst="rect">
          <a:avLst/>
        </a:prstGeom>
        <a:noFill/>
        <a:ln w="9525">
          <a:noFill/>
          <a:miter lim="800000"/>
          <a:headEnd/>
          <a:tailEnd/>
        </a:ln>
      </xdr:spPr>
    </xdr:pic>
    <xdr:clientData/>
  </xdr:twoCellAnchor>
  <xdr:twoCellAnchor editAs="oneCell">
    <xdr:from>
      <xdr:col>0</xdr:col>
      <xdr:colOff>35718</xdr:colOff>
      <xdr:row>0</xdr:row>
      <xdr:rowOff>11906</xdr:rowOff>
    </xdr:from>
    <xdr:to>
      <xdr:col>0</xdr:col>
      <xdr:colOff>2326841</xdr:colOff>
      <xdr:row>0</xdr:row>
      <xdr:rowOff>866022</xdr:rowOff>
    </xdr:to>
    <xdr:pic>
      <xdr:nvPicPr>
        <xdr:cNvPr id="62" name="Picture 3">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17" cstate="print"/>
        <a:srcRect r="48190"/>
        <a:stretch>
          <a:fillRect/>
        </a:stretch>
      </xdr:blipFill>
      <xdr:spPr bwMode="auto">
        <a:xfrm>
          <a:off x="35718" y="11906"/>
          <a:ext cx="2291123" cy="854116"/>
        </a:xfrm>
        <a:prstGeom prst="rect">
          <a:avLst/>
        </a:prstGeom>
        <a:noFill/>
        <a:ln w="19050">
          <a:solidFill>
            <a:srgbClr val="0070C0"/>
          </a:solidFill>
          <a:miter lim="800000"/>
          <a:headEnd/>
          <a:tailEnd/>
        </a:ln>
      </xdr:spPr>
    </xdr:pic>
    <xdr:clientData/>
  </xdr:twoCellAnchor>
  <xdr:twoCellAnchor editAs="oneCell">
    <xdr:from>
      <xdr:col>0</xdr:col>
      <xdr:colOff>567461</xdr:colOff>
      <xdr:row>49</xdr:row>
      <xdr:rowOff>93110</xdr:rowOff>
    </xdr:from>
    <xdr:to>
      <xdr:col>0</xdr:col>
      <xdr:colOff>567461</xdr:colOff>
      <xdr:row>51</xdr:row>
      <xdr:rowOff>433934</xdr:rowOff>
    </xdr:to>
    <xdr:pic>
      <xdr:nvPicPr>
        <xdr:cNvPr id="65" name="il_fi" descr="http://www.raising-twins.com/images/preemiedadhand.jpg">
          <a:extLst>
            <a:ext uri="{FF2B5EF4-FFF2-40B4-BE49-F238E27FC236}">
              <a16:creationId xmlns:a16="http://schemas.microsoft.com/office/drawing/2014/main" id="{00000000-0008-0000-0300-00004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48436" y="15685535"/>
          <a:ext cx="0" cy="1016343"/>
        </a:xfrm>
        <a:prstGeom prst="rect">
          <a:avLst/>
        </a:prstGeom>
        <a:noFill/>
        <a:ln w="9525">
          <a:noFill/>
          <a:miter lim="800000"/>
          <a:headEnd/>
          <a:tailEnd/>
        </a:ln>
      </xdr:spPr>
    </xdr:pic>
    <xdr:clientData/>
  </xdr:twoCellAnchor>
  <xdr:twoCellAnchor editAs="oneCell">
    <xdr:from>
      <xdr:col>26</xdr:col>
      <xdr:colOff>58511</xdr:colOff>
      <xdr:row>39</xdr:row>
      <xdr:rowOff>136071</xdr:rowOff>
    </xdr:from>
    <xdr:to>
      <xdr:col>26</xdr:col>
      <xdr:colOff>60212</xdr:colOff>
      <xdr:row>40</xdr:row>
      <xdr:rowOff>265226</xdr:rowOff>
    </xdr:to>
    <xdr:pic>
      <xdr:nvPicPr>
        <xdr:cNvPr id="66" name="il_fi" descr="http://www.raising-twins.com/images/preemiedadhand.jpg">
          <a:extLst>
            <a:ext uri="{FF2B5EF4-FFF2-40B4-BE49-F238E27FC236}">
              <a16:creationId xmlns:a16="http://schemas.microsoft.com/office/drawing/2014/main" id="{00000000-0008-0000-0300-00004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9486" y="12642396"/>
          <a:ext cx="1701" cy="589530"/>
        </a:xfrm>
        <a:prstGeom prst="rect">
          <a:avLst/>
        </a:prstGeom>
        <a:noFill/>
        <a:ln w="9525">
          <a:noFill/>
          <a:miter lim="800000"/>
          <a:headEnd/>
          <a:tailEnd/>
        </a:ln>
      </xdr:spPr>
    </xdr:pic>
    <xdr:clientData/>
  </xdr:twoCellAnchor>
  <xdr:oneCellAnchor>
    <xdr:from>
      <xdr:col>0</xdr:col>
      <xdr:colOff>58511</xdr:colOff>
      <xdr:row>38</xdr:row>
      <xdr:rowOff>136071</xdr:rowOff>
    </xdr:from>
    <xdr:ext cx="1701" cy="573202"/>
    <xdr:pic>
      <xdr:nvPicPr>
        <xdr:cNvPr id="67" name="il_fi" descr="http://www.raising-twins.com/images/preemiedadhand.jpg">
          <a:extLst>
            <a:ext uri="{FF2B5EF4-FFF2-40B4-BE49-F238E27FC236}">
              <a16:creationId xmlns:a16="http://schemas.microsoft.com/office/drawing/2014/main" id="{00000000-0008-0000-0300-00004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652297" y="11212285"/>
          <a:ext cx="1701" cy="573202"/>
        </a:xfrm>
        <a:prstGeom prst="rect">
          <a:avLst/>
        </a:prstGeom>
        <a:noFill/>
        <a:ln w="9525">
          <a:noFill/>
          <a:miter lim="800000"/>
          <a:headEnd/>
          <a:tailEnd/>
        </a:ln>
      </xdr:spPr>
    </xdr:pic>
    <xdr:clientData/>
  </xdr:oneCellAnchor>
  <xdr:twoCellAnchor>
    <xdr:from>
      <xdr:col>26</xdr:col>
      <xdr:colOff>1845468</xdr:colOff>
      <xdr:row>5</xdr:row>
      <xdr:rowOff>202408</xdr:rowOff>
    </xdr:from>
    <xdr:to>
      <xdr:col>27</xdr:col>
      <xdr:colOff>214312</xdr:colOff>
      <xdr:row>5</xdr:row>
      <xdr:rowOff>214313</xdr:rowOff>
    </xdr:to>
    <xdr:cxnSp macro="">
      <xdr:nvCxnSpPr>
        <xdr:cNvPr id="6" name="Straight Arrow Connector 5">
          <a:extLst>
            <a:ext uri="{FF2B5EF4-FFF2-40B4-BE49-F238E27FC236}">
              <a16:creationId xmlns:a16="http://schemas.microsoft.com/office/drawing/2014/main" id="{00000000-0008-0000-0300-000006000000}"/>
            </a:ext>
          </a:extLst>
        </xdr:cNvPr>
        <xdr:cNvCxnSpPr/>
      </xdr:nvCxnSpPr>
      <xdr:spPr>
        <a:xfrm flipV="1">
          <a:off x="15501937" y="2119314"/>
          <a:ext cx="381000" cy="11905"/>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892968</xdr:colOff>
      <xdr:row>6</xdr:row>
      <xdr:rowOff>1</xdr:rowOff>
    </xdr:from>
    <xdr:to>
      <xdr:col>27</xdr:col>
      <xdr:colOff>892969</xdr:colOff>
      <xdr:row>7</xdr:row>
      <xdr:rowOff>23812</xdr:rowOff>
    </xdr:to>
    <xdr:cxnSp macro="">
      <xdr:nvCxnSpPr>
        <xdr:cNvPr id="68" name="Straight Arrow Connector 67">
          <a:extLst>
            <a:ext uri="{FF2B5EF4-FFF2-40B4-BE49-F238E27FC236}">
              <a16:creationId xmlns:a16="http://schemas.microsoft.com/office/drawing/2014/main" id="{00000000-0008-0000-0300-000044000000}"/>
            </a:ext>
          </a:extLst>
        </xdr:cNvPr>
        <xdr:cNvCxnSpPr/>
      </xdr:nvCxnSpPr>
      <xdr:spPr>
        <a:xfrm>
          <a:off x="16561593" y="2297907"/>
          <a:ext cx="1" cy="285749"/>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1735933</xdr:colOff>
      <xdr:row>7</xdr:row>
      <xdr:rowOff>702468</xdr:rowOff>
    </xdr:from>
    <xdr:to>
      <xdr:col>27</xdr:col>
      <xdr:colOff>119063</xdr:colOff>
      <xdr:row>7</xdr:row>
      <xdr:rowOff>711994</xdr:rowOff>
    </xdr:to>
    <xdr:cxnSp macro="">
      <xdr:nvCxnSpPr>
        <xdr:cNvPr id="69" name="Straight Arrow Connector 68">
          <a:extLst>
            <a:ext uri="{FF2B5EF4-FFF2-40B4-BE49-F238E27FC236}">
              <a16:creationId xmlns:a16="http://schemas.microsoft.com/office/drawing/2014/main" id="{00000000-0008-0000-0300-000045000000}"/>
            </a:ext>
          </a:extLst>
        </xdr:cNvPr>
        <xdr:cNvCxnSpPr/>
      </xdr:nvCxnSpPr>
      <xdr:spPr>
        <a:xfrm flipH="1">
          <a:off x="15392402" y="3202781"/>
          <a:ext cx="395286" cy="9526"/>
        </a:xfrm>
        <a:prstGeom prst="straightConnector1">
          <a:avLst/>
        </a:prstGeom>
        <a:ln w="57150">
          <a:prstDash val="solid"/>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13</xdr:row>
      <xdr:rowOff>38100</xdr:rowOff>
    </xdr:from>
    <xdr:to>
      <xdr:col>0</xdr:col>
      <xdr:colOff>3402</xdr:colOff>
      <xdr:row>14</xdr:row>
      <xdr:rowOff>279968</xdr:rowOff>
    </xdr:to>
    <xdr:pic>
      <xdr:nvPicPr>
        <xdr:cNvPr id="2" name="il_fi" descr="http://www.raising-twins.com/images/preemiedadhand.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705475"/>
          <a:ext cx="5783" cy="575243"/>
        </a:xfrm>
        <a:prstGeom prst="rect">
          <a:avLst/>
        </a:prstGeom>
        <a:noFill/>
        <a:ln w="9525">
          <a:noFill/>
          <a:miter lim="800000"/>
          <a:headEnd/>
          <a:tailEnd/>
        </a:ln>
      </xdr:spPr>
    </xdr:pic>
    <xdr:clientData/>
  </xdr:twoCellAnchor>
  <xdr:twoCellAnchor editAs="oneCell">
    <xdr:from>
      <xdr:col>0</xdr:col>
      <xdr:colOff>866775</xdr:colOff>
      <xdr:row>7</xdr:row>
      <xdr:rowOff>28575</xdr:rowOff>
    </xdr:from>
    <xdr:to>
      <xdr:col>0</xdr:col>
      <xdr:colOff>866775</xdr:colOff>
      <xdr:row>8</xdr:row>
      <xdr:rowOff>177096</xdr:rowOff>
    </xdr:to>
    <xdr:pic>
      <xdr:nvPicPr>
        <xdr:cNvPr id="3" name="il_fi" descr="http://bibliotecavivente.files.wordpress.com/2011/03/italia.gif">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047750" y="2543175"/>
          <a:ext cx="0" cy="967672"/>
        </a:xfrm>
        <a:prstGeom prst="rect">
          <a:avLst/>
        </a:prstGeom>
        <a:noFill/>
        <a:ln w="9525">
          <a:noFill/>
          <a:miter lim="800000"/>
          <a:headEnd/>
          <a:tailEnd/>
        </a:ln>
      </xdr:spPr>
    </xdr:pic>
    <xdr:clientData/>
  </xdr:twoCellAnchor>
  <xdr:twoCellAnchor editAs="oneCell">
    <xdr:from>
      <xdr:col>0</xdr:col>
      <xdr:colOff>1097756</xdr:colOff>
      <xdr:row>8</xdr:row>
      <xdr:rowOff>0</xdr:rowOff>
    </xdr:from>
    <xdr:to>
      <xdr:col>0</xdr:col>
      <xdr:colOff>1097756</xdr:colOff>
      <xdr:row>10</xdr:row>
      <xdr:rowOff>281667</xdr:rowOff>
    </xdr:to>
    <xdr:pic>
      <xdr:nvPicPr>
        <xdr:cNvPr id="4" name="il_fi" descr="http://bibliotecavivente.files.wordpress.com/2011/03/italia.gif">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78731" y="3598069"/>
          <a:ext cx="0" cy="948416"/>
        </a:xfrm>
        <a:prstGeom prst="rect">
          <a:avLst/>
        </a:prstGeom>
        <a:noFill/>
        <a:ln w="9525">
          <a:noFill/>
          <a:miter lim="800000"/>
          <a:headEnd/>
          <a:tailEnd/>
        </a:ln>
      </xdr:spPr>
    </xdr:pic>
    <xdr:clientData/>
  </xdr:twoCellAnchor>
  <xdr:twoCellAnchor editAs="oneCell">
    <xdr:from>
      <xdr:col>0</xdr:col>
      <xdr:colOff>923925</xdr:colOff>
      <xdr:row>7</xdr:row>
      <xdr:rowOff>0</xdr:rowOff>
    </xdr:from>
    <xdr:to>
      <xdr:col>0</xdr:col>
      <xdr:colOff>923925</xdr:colOff>
      <xdr:row>8</xdr:row>
      <xdr:rowOff>149724</xdr:rowOff>
    </xdr:to>
    <xdr:pic>
      <xdr:nvPicPr>
        <xdr:cNvPr id="5" name="il_fi" descr="http://bibliotecavivente.files.wordpress.com/2011/03/italia.gif">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04900" y="2514600"/>
          <a:ext cx="0" cy="968875"/>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3402</xdr:colOff>
      <xdr:row>7</xdr:row>
      <xdr:rowOff>682058</xdr:rowOff>
    </xdr:to>
    <xdr:pic>
      <xdr:nvPicPr>
        <xdr:cNvPr id="6" name="il_fi" descr="http://upload.wikimedia.org/wikipedia/commons/thumb/2/2b/Weight_vs_gestational_Age.jpg/230px-Weight_vs_gestational_Age.jp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2514600"/>
          <a:ext cx="5783" cy="673553"/>
        </a:xfrm>
        <a:prstGeom prst="rect">
          <a:avLst/>
        </a:prstGeom>
        <a:noFill/>
        <a:ln w="9525">
          <a:noFill/>
          <a:miter lim="800000"/>
          <a:headEnd/>
          <a:tailEnd/>
        </a:ln>
      </xdr:spPr>
    </xdr:pic>
    <xdr:clientData/>
  </xdr:twoCellAnchor>
  <xdr:twoCellAnchor editAs="oneCell">
    <xdr:from>
      <xdr:col>0</xdr:col>
      <xdr:colOff>0</xdr:colOff>
      <xdr:row>9</xdr:row>
      <xdr:rowOff>38100</xdr:rowOff>
    </xdr:from>
    <xdr:to>
      <xdr:col>0</xdr:col>
      <xdr:colOff>3402</xdr:colOff>
      <xdr:row>10</xdr:row>
      <xdr:rowOff>263298</xdr:rowOff>
    </xdr:to>
    <xdr:pic>
      <xdr:nvPicPr>
        <xdr:cNvPr id="7" name="rg_hi" descr="http://t2.gstatic.com/images?q=tbn:ANd9GcQvnUfzO0L-ENvncyg5_OVF_7trtgItE8yJQ1VAp3ssYLuN089qIQ">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80975" y="5038725"/>
          <a:ext cx="5783" cy="558573"/>
        </a:xfrm>
        <a:prstGeom prst="rect">
          <a:avLst/>
        </a:prstGeom>
        <a:noFill/>
        <a:ln w="9525">
          <a:noFill/>
          <a:miter lim="800000"/>
          <a:headEnd/>
          <a:tailEnd/>
        </a:ln>
      </xdr:spPr>
    </xdr:pic>
    <xdr:clientData/>
  </xdr:twoCellAnchor>
  <xdr:twoCellAnchor editAs="oneCell">
    <xdr:from>
      <xdr:col>0</xdr:col>
      <xdr:colOff>923925</xdr:colOff>
      <xdr:row>7</xdr:row>
      <xdr:rowOff>19050</xdr:rowOff>
    </xdr:from>
    <xdr:to>
      <xdr:col>0</xdr:col>
      <xdr:colOff>923925</xdr:colOff>
      <xdr:row>8</xdr:row>
      <xdr:rowOff>167571</xdr:rowOff>
    </xdr:to>
    <xdr:pic>
      <xdr:nvPicPr>
        <xdr:cNvPr id="8" name="il_fi" descr="http://bibliotecavivente.files.wordpress.com/2011/03/italia.gif">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04900" y="2533650"/>
          <a:ext cx="0" cy="967672"/>
        </a:xfrm>
        <a:prstGeom prst="rect">
          <a:avLst/>
        </a:prstGeom>
        <a:noFill/>
        <a:ln w="9525">
          <a:noFill/>
          <a:miter lim="800000"/>
          <a:headEnd/>
          <a:tailEnd/>
        </a:ln>
      </xdr:spPr>
    </xdr:pic>
    <xdr:clientData/>
  </xdr:twoCellAnchor>
  <xdr:twoCellAnchor editAs="oneCell">
    <xdr:from>
      <xdr:col>0</xdr:col>
      <xdr:colOff>0</xdr:colOff>
      <xdr:row>9</xdr:row>
      <xdr:rowOff>0</xdr:rowOff>
    </xdr:from>
    <xdr:to>
      <xdr:col>0</xdr:col>
      <xdr:colOff>3402</xdr:colOff>
      <xdr:row>10</xdr:row>
      <xdr:rowOff>310923</xdr:rowOff>
    </xdr:to>
    <xdr:pic>
      <xdr:nvPicPr>
        <xdr:cNvPr id="9" name="il_fi" descr="http://www.francescomorante.it/images/315b1.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80975" y="5000625"/>
          <a:ext cx="5783" cy="64429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146618</xdr:rowOff>
    </xdr:to>
    <xdr:pic>
      <xdr:nvPicPr>
        <xdr:cNvPr id="10" name="il_fi" descr="http://www.raising-twins.com/images/preemiedadhand.jp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010400"/>
          <a:ext cx="5783" cy="587148"/>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15</xdr:row>
      <xdr:rowOff>322490</xdr:rowOff>
    </xdr:to>
    <xdr:pic>
      <xdr:nvPicPr>
        <xdr:cNvPr id="11" name="il_fi" descr="http://upload.wikimedia.org/wikipedia/commons/thumb/2/2b/Weight_vs_gestational_Age.jpg/230px-Weight_vs_gestational_Age.jp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000750"/>
          <a:ext cx="5783" cy="66130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146617</xdr:rowOff>
    </xdr:to>
    <xdr:pic>
      <xdr:nvPicPr>
        <xdr:cNvPr id="12" name="il_fi" descr="http://www.raising-twins.com/images/preemiedadhand.jp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677025"/>
          <a:ext cx="5783" cy="587148"/>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15</xdr:row>
      <xdr:rowOff>322490</xdr:rowOff>
    </xdr:to>
    <xdr:pic>
      <xdr:nvPicPr>
        <xdr:cNvPr id="13" name="il_fi" descr="http://upload.wikimedia.org/wikipedia/commons/thumb/2/2b/Weight_vs_gestational_Age.jpg/230px-Weight_vs_gestational_Age.jp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000750"/>
          <a:ext cx="5783" cy="66130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151720</xdr:rowOff>
    </xdr:to>
    <xdr:pic>
      <xdr:nvPicPr>
        <xdr:cNvPr id="14" name="il_fi" descr="http://www.raising-twins.com/images/preemiedadhand.jp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038850"/>
          <a:ext cx="5783" cy="587489"/>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15</xdr:row>
      <xdr:rowOff>322490</xdr:rowOff>
    </xdr:to>
    <xdr:pic>
      <xdr:nvPicPr>
        <xdr:cNvPr id="15" name="il_fi" descr="http://upload.wikimedia.org/wikipedia/commons/thumb/2/2b/Weight_vs_gestational_Age.jpg/230px-Weight_vs_gestational_Age.jpg">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000750"/>
          <a:ext cx="5783" cy="661308"/>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15</xdr:row>
      <xdr:rowOff>322490</xdr:rowOff>
    </xdr:to>
    <xdr:pic>
      <xdr:nvPicPr>
        <xdr:cNvPr id="16" name="il_fi" descr="http://upload.wikimedia.org/wikipedia/commons/thumb/2/2b/Weight_vs_gestational_Age.jpg/230px-Weight_vs_gestational_Age.jpg">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000750"/>
          <a:ext cx="5783" cy="66130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232343</xdr:rowOff>
    </xdr:to>
    <xdr:pic>
      <xdr:nvPicPr>
        <xdr:cNvPr id="17" name="il_fi" descr="http://upload.wikimedia.org/wikipedia/commons/thumb/2/2b/Weight_vs_gestational_Age.jpg/230px-Weight_vs_gestational_Age.jpg">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305550"/>
          <a:ext cx="5783" cy="668112"/>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232343</xdr:rowOff>
    </xdr:to>
    <xdr:pic>
      <xdr:nvPicPr>
        <xdr:cNvPr id="18" name="il_fi" descr="http://upload.wikimedia.org/wikipedia/commons/thumb/2/2b/Weight_vs_gestational_Age.jpg/230px-Weight_vs_gestational_Age.jpg">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305550"/>
          <a:ext cx="5783" cy="668112"/>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146617</xdr:rowOff>
    </xdr:to>
    <xdr:pic>
      <xdr:nvPicPr>
        <xdr:cNvPr id="19" name="il_fi" descr="http://www.raising-twins.com/images/preemiedadhand.jpg">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6343650"/>
          <a:ext cx="5783" cy="58714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232343</xdr:rowOff>
    </xdr:to>
    <xdr:pic>
      <xdr:nvPicPr>
        <xdr:cNvPr id="20" name="il_fi" descr="http://upload.wikimedia.org/wikipedia/commons/thumb/2/2b/Weight_vs_gestational_Age.jpg/230px-Weight_vs_gestational_Age.jpg">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6305550"/>
          <a:ext cx="5783" cy="668112"/>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146617</xdr:rowOff>
    </xdr:to>
    <xdr:pic>
      <xdr:nvPicPr>
        <xdr:cNvPr id="21" name="il_fi" descr="http://www.raising-twins.com/images/preemiedadhand.jpg">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696200"/>
          <a:ext cx="5783" cy="58714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156823</xdr:rowOff>
    </xdr:to>
    <xdr:pic>
      <xdr:nvPicPr>
        <xdr:cNvPr id="22" name="il_fi" descr="http://www.raising-twins.com/images/preemiedadhand.jpg">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7343775"/>
          <a:ext cx="5783" cy="592592"/>
        </a:xfrm>
        <a:prstGeom prst="rect">
          <a:avLst/>
        </a:prstGeom>
        <a:noFill/>
        <a:ln w="9525">
          <a:noFill/>
          <a:miter lim="800000"/>
          <a:headEnd/>
          <a:tailEnd/>
        </a:ln>
      </xdr:spPr>
    </xdr:pic>
    <xdr:clientData/>
  </xdr:twoCellAnchor>
  <xdr:twoCellAnchor editAs="oneCell">
    <xdr:from>
      <xdr:col>0</xdr:col>
      <xdr:colOff>0</xdr:colOff>
      <xdr:row>9</xdr:row>
      <xdr:rowOff>47625</xdr:rowOff>
    </xdr:from>
    <xdr:to>
      <xdr:col>0</xdr:col>
      <xdr:colOff>3402</xdr:colOff>
      <xdr:row>10</xdr:row>
      <xdr:rowOff>277584</xdr:rowOff>
    </xdr:to>
    <xdr:pic>
      <xdr:nvPicPr>
        <xdr:cNvPr id="23" name="il_fi" descr="http://www.raising-twins.com/images/preemiedadhand.jpg">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372475"/>
          <a:ext cx="5783" cy="563334"/>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134712</xdr:rowOff>
    </xdr:to>
    <xdr:pic>
      <xdr:nvPicPr>
        <xdr:cNvPr id="24" name="il_fi" descr="http://www.raising-twins.com/images/preemiedadhand.jpg">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039100"/>
          <a:ext cx="5783" cy="575243"/>
        </a:xfrm>
        <a:prstGeom prst="rect">
          <a:avLst/>
        </a:prstGeom>
        <a:noFill/>
        <a:ln w="9525">
          <a:noFill/>
          <a:miter lim="800000"/>
          <a:headEnd/>
          <a:tailEnd/>
        </a:ln>
      </xdr:spPr>
    </xdr:pic>
    <xdr:clientData/>
  </xdr:twoCellAnchor>
  <xdr:twoCellAnchor editAs="oneCell">
    <xdr:from>
      <xdr:col>0</xdr:col>
      <xdr:colOff>0</xdr:colOff>
      <xdr:row>9</xdr:row>
      <xdr:rowOff>9525</xdr:rowOff>
    </xdr:from>
    <xdr:to>
      <xdr:col>0</xdr:col>
      <xdr:colOff>3402</xdr:colOff>
      <xdr:row>11</xdr:row>
      <xdr:rowOff>32656</xdr:rowOff>
    </xdr:to>
    <xdr:pic>
      <xdr:nvPicPr>
        <xdr:cNvPr id="25" name="il_fi" descr="http://1.bp.blogspot.com/_EibTHldYDRU/THYd9ETXMjI/AAAAAAAAAfw/n2GSkA0-gw8/s1600/1.jpg">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80975" y="8334375"/>
          <a:ext cx="5783" cy="689880"/>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3402</xdr:colOff>
      <xdr:row>13</xdr:row>
      <xdr:rowOff>253773</xdr:rowOff>
    </xdr:to>
    <xdr:pic>
      <xdr:nvPicPr>
        <xdr:cNvPr id="26" name="il_fi" descr="http://www.raising-twins.com/images/preemiedadhand.jpg">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381625"/>
          <a:ext cx="5783" cy="587149"/>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3402</xdr:colOff>
      <xdr:row>13</xdr:row>
      <xdr:rowOff>253773</xdr:rowOff>
    </xdr:to>
    <xdr:pic>
      <xdr:nvPicPr>
        <xdr:cNvPr id="27" name="il_fi" descr="http://www.raising-twins.com/images/preemiedadhand.jpg">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5372100"/>
          <a:ext cx="5783" cy="587149"/>
        </a:xfrm>
        <a:prstGeom prst="rect">
          <a:avLst/>
        </a:prstGeom>
        <a:noFill/>
        <a:ln w="9525">
          <a:noFill/>
          <a:miter lim="800000"/>
          <a:headEnd/>
          <a:tailEnd/>
        </a:ln>
      </xdr:spPr>
    </xdr:pic>
    <xdr:clientData/>
  </xdr:twoCellAnchor>
  <xdr:twoCellAnchor editAs="oneCell">
    <xdr:from>
      <xdr:col>0</xdr:col>
      <xdr:colOff>0</xdr:colOff>
      <xdr:row>13</xdr:row>
      <xdr:rowOff>57150</xdr:rowOff>
    </xdr:from>
    <xdr:to>
      <xdr:col>0</xdr:col>
      <xdr:colOff>3402</xdr:colOff>
      <xdr:row>14</xdr:row>
      <xdr:rowOff>270443</xdr:rowOff>
    </xdr:to>
    <xdr:pic>
      <xdr:nvPicPr>
        <xdr:cNvPr id="28" name="il_fi" descr="http://ecochildsplay.com/wp-content/uploads/2008/08/18088.jpg">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80975" y="5724525"/>
          <a:ext cx="5783" cy="546668"/>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121445</xdr:rowOff>
    </xdr:to>
    <xdr:pic>
      <xdr:nvPicPr>
        <xdr:cNvPr id="29" name="il_fi" descr="http://www.mightysworld.com/newborns-2/images/8245_6_39-congenital-absence-right-hand.jpg">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80975" y="6029325"/>
          <a:ext cx="5783" cy="557214"/>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114278</xdr:rowOff>
    </xdr:to>
    <xdr:pic>
      <xdr:nvPicPr>
        <xdr:cNvPr id="30" name="il_fi" descr="http://www.seattlechildrens.org/uploadedimages/Seattle_Childrens/cmsassets/Images/clubfoot-lg.jpg">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80975" y="6343650"/>
          <a:ext cx="5783" cy="554809"/>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268742</xdr:rowOff>
    </xdr:to>
    <xdr:pic>
      <xdr:nvPicPr>
        <xdr:cNvPr id="31" name="il_fi" descr="http://www.cdc.gov/ncbddd/birthdefects/images/cleftlip_small.jpg">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180975" y="7305675"/>
          <a:ext cx="5783" cy="704510"/>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227920</xdr:rowOff>
    </xdr:to>
    <xdr:pic>
      <xdr:nvPicPr>
        <xdr:cNvPr id="32" name="il_fi" descr="http://upload.wikimedia.org/wikipedia/commons/1/16/Cleftpalate.jpeg">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1" cstate="print"/>
        <a:srcRect l="6818" t="8664" r="52272" b="28880"/>
        <a:stretch>
          <a:fillRect/>
        </a:stretch>
      </xdr:blipFill>
      <xdr:spPr bwMode="auto">
        <a:xfrm>
          <a:off x="180975" y="7658100"/>
          <a:ext cx="5783" cy="663689"/>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3402</xdr:colOff>
      <xdr:row>9</xdr:row>
      <xdr:rowOff>185975</xdr:rowOff>
    </xdr:to>
    <xdr:pic>
      <xdr:nvPicPr>
        <xdr:cNvPr id="33" name="il_fi" descr="http://upload.wikimedia.org/wikipedia/commons/thumb/2/2b/Weight_vs_gestational_Age.jpg/230px-Weight_vs_gestational_Age.jpg">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3181350"/>
          <a:ext cx="5783" cy="671750"/>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250372</xdr:rowOff>
    </xdr:to>
    <xdr:pic>
      <xdr:nvPicPr>
        <xdr:cNvPr id="34" name="il_fi" descr="http://www.raising-twins.com/images/preemiedadhand.jpg">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4667250"/>
          <a:ext cx="5783" cy="583746"/>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3402</xdr:colOff>
      <xdr:row>9</xdr:row>
      <xdr:rowOff>185975</xdr:rowOff>
    </xdr:to>
    <xdr:pic>
      <xdr:nvPicPr>
        <xdr:cNvPr id="35" name="il_fi" descr="http://upload.wikimedia.org/wikipedia/commons/thumb/2/2b/Weight_vs_gestational_Age.jpg/230px-Weight_vs_gestational_Age.jpg">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3181350"/>
          <a:ext cx="5783" cy="671750"/>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36" name="il_fi" descr="http://upload.wikimedia.org/wikipedia/commons/thumb/2/2b/Weight_vs_gestational_Age.jpg/230px-Weight_vs_gestational_Age.jpg">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253771</xdr:rowOff>
    </xdr:to>
    <xdr:pic>
      <xdr:nvPicPr>
        <xdr:cNvPr id="37" name="il_fi" descr="http://www.raising-twins.com/images/preemiedadhand.jpg">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3714750"/>
          <a:ext cx="5783" cy="587147"/>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3402</xdr:colOff>
      <xdr:row>9</xdr:row>
      <xdr:rowOff>185975</xdr:rowOff>
    </xdr:to>
    <xdr:pic>
      <xdr:nvPicPr>
        <xdr:cNvPr id="38" name="il_fi" descr="http://upload.wikimedia.org/wikipedia/commons/thumb/2/2b/Weight_vs_gestational_Age.jpg/230px-Weight_vs_gestational_Age.jpg">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3181350"/>
          <a:ext cx="5783" cy="671750"/>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39" name="il_fi" descr="http://upload.wikimedia.org/wikipedia/commons/thumb/2/2b/Weight_vs_gestational_Age.jpg/230px-Weight_vs_gestational_Age.jpg">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252072</xdr:rowOff>
    </xdr:to>
    <xdr:pic>
      <xdr:nvPicPr>
        <xdr:cNvPr id="40" name="il_fi" descr="http://www.raising-twins.com/images/preemiedadhand.jpg">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4381500"/>
          <a:ext cx="5783" cy="585448"/>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41" name="il_fi" descr="http://upload.wikimedia.org/wikipedia/commons/thumb/2/2b/Weight_vs_gestational_Age.jpg/230px-Weight_vs_gestational_Age.jpg">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3402</xdr:colOff>
      <xdr:row>9</xdr:row>
      <xdr:rowOff>185975</xdr:rowOff>
    </xdr:to>
    <xdr:pic>
      <xdr:nvPicPr>
        <xdr:cNvPr id="42" name="il_fi" descr="http://upload.wikimedia.org/wikipedia/commons/thumb/2/2b/Weight_vs_gestational_Age.jpg/230px-Weight_vs_gestational_Age.jpg">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3181350"/>
          <a:ext cx="5783" cy="671750"/>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43" name="il_fi" descr="http://upload.wikimedia.org/wikipedia/commons/thumb/2/2b/Weight_vs_gestational_Age.jpg/230px-Weight_vs_gestational_Age.jpg">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253774</xdr:rowOff>
    </xdr:to>
    <xdr:pic>
      <xdr:nvPicPr>
        <xdr:cNvPr id="44" name="il_fi" descr="http://www.raising-twins.com/images/preemiedadhand.jpg">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4048125"/>
          <a:ext cx="5783" cy="587148"/>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45" name="il_fi" descr="http://upload.wikimedia.org/wikipedia/commons/thumb/2/2b/Weight_vs_gestational_Age.jpg/230px-Weight_vs_gestational_Age.jpg">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10</xdr:row>
      <xdr:rowOff>1018</xdr:rowOff>
    </xdr:to>
    <xdr:pic>
      <xdr:nvPicPr>
        <xdr:cNvPr id="46" name="il_fi" descr="http://upload.wikimedia.org/wikipedia/commons/thumb/2/2b/Weight_vs_gestational_Age.jpg/230px-Weight_vs_gestational_Age.jpg">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80975" y="4000500"/>
          <a:ext cx="5783" cy="667769"/>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96612</xdr:rowOff>
    </xdr:to>
    <xdr:pic>
      <xdr:nvPicPr>
        <xdr:cNvPr id="47" name="il_fi" descr="http://www.cdc.gov/ncbddd/birthdefects/images/gastroschisis-web.jpg">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80975" y="8048625"/>
          <a:ext cx="5783" cy="537143"/>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310921</xdr:rowOff>
    </xdr:to>
    <xdr:pic>
      <xdr:nvPicPr>
        <xdr:cNvPr id="48" name="il_fi" descr="http://www.nlm.nih.gov/medlineplus/ency/images/ency/fullsize/9288.jpg">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180975" y="3676650"/>
          <a:ext cx="5783" cy="644297"/>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291874</xdr:rowOff>
    </xdr:to>
    <xdr:pic>
      <xdr:nvPicPr>
        <xdr:cNvPr id="49" name="il_fi" descr="http://www.riversideonline.com/source/images/image_popup/r7_placentaprevia.jpg">
          <a:extLst>
            <a:ext uri="{FF2B5EF4-FFF2-40B4-BE49-F238E27FC236}">
              <a16:creationId xmlns:a16="http://schemas.microsoft.com/office/drawing/2014/main" id="{00000000-0008-0000-0400-000031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180975" y="4019550"/>
          <a:ext cx="5783" cy="625248"/>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299698</xdr:rowOff>
    </xdr:to>
    <xdr:pic>
      <xdr:nvPicPr>
        <xdr:cNvPr id="50" name="il_fi" descr="http://www.pennmedicine.org/health_info/pregnancy/graphics/images/en/19747.jpg">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180975" y="4371975"/>
          <a:ext cx="5783" cy="633073"/>
        </a:xfrm>
        <a:prstGeom prst="rect">
          <a:avLst/>
        </a:prstGeom>
        <a:noFill/>
        <a:ln w="9525">
          <a:noFill/>
          <a:miter lim="800000"/>
          <a:headEnd/>
          <a:tailEnd/>
        </a:ln>
      </xdr:spPr>
    </xdr:pic>
    <xdr:clientData/>
  </xdr:twoCellAnchor>
  <xdr:twoCellAnchor editAs="oneCell">
    <xdr:from>
      <xdr:col>0</xdr:col>
      <xdr:colOff>942975</xdr:colOff>
      <xdr:row>7</xdr:row>
      <xdr:rowOff>0</xdr:rowOff>
    </xdr:from>
    <xdr:to>
      <xdr:col>0</xdr:col>
      <xdr:colOff>942975</xdr:colOff>
      <xdr:row>8</xdr:row>
      <xdr:rowOff>149724</xdr:rowOff>
    </xdr:to>
    <xdr:pic>
      <xdr:nvPicPr>
        <xdr:cNvPr id="51" name="il_fi" descr="http://bibliotecavivente.files.wordpress.com/2011/03/italia.gif">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23950" y="2514600"/>
          <a:ext cx="0" cy="968875"/>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184717</xdr:rowOff>
    </xdr:to>
    <xdr:pic>
      <xdr:nvPicPr>
        <xdr:cNvPr id="52" name="Picture 917" descr="http://www.aafp.org/afp/2004/0615/afp20040615p2863-f1.gif">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180975" y="6648450"/>
          <a:ext cx="5783" cy="625248"/>
        </a:xfrm>
        <a:prstGeom prst="rect">
          <a:avLst/>
        </a:prstGeom>
        <a:noFill/>
        <a:ln w="9525">
          <a:noFill/>
          <a:miter lim="800000"/>
          <a:headEnd/>
          <a:tailEnd/>
        </a:ln>
      </xdr:spPr>
    </xdr:pic>
    <xdr:clientData/>
  </xdr:twoCellAnchor>
  <xdr:twoCellAnchor editAs="oneCell">
    <xdr:from>
      <xdr:col>0</xdr:col>
      <xdr:colOff>0</xdr:colOff>
      <xdr:row>26</xdr:row>
      <xdr:rowOff>0</xdr:rowOff>
    </xdr:from>
    <xdr:to>
      <xdr:col>0</xdr:col>
      <xdr:colOff>3402</xdr:colOff>
      <xdr:row>28</xdr:row>
      <xdr:rowOff>114302</xdr:rowOff>
    </xdr:to>
    <xdr:pic>
      <xdr:nvPicPr>
        <xdr:cNvPr id="53" name="il_fi" descr="http://www.raising-twins.com/images/preemiedadhand.jpg">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944100"/>
          <a:ext cx="5783" cy="588169"/>
        </a:xfrm>
        <a:prstGeom prst="rect">
          <a:avLst/>
        </a:prstGeom>
        <a:noFill/>
        <a:ln w="9525">
          <a:noFill/>
          <a:miter lim="800000"/>
          <a:headEnd/>
          <a:tailEnd/>
        </a:ln>
      </xdr:spPr>
    </xdr:pic>
    <xdr:clientData/>
  </xdr:twoCellAnchor>
  <xdr:twoCellAnchor editAs="oneCell">
    <xdr:from>
      <xdr:col>0</xdr:col>
      <xdr:colOff>0</xdr:colOff>
      <xdr:row>26</xdr:row>
      <xdr:rowOff>0</xdr:rowOff>
    </xdr:from>
    <xdr:to>
      <xdr:col>0</xdr:col>
      <xdr:colOff>3402</xdr:colOff>
      <xdr:row>28</xdr:row>
      <xdr:rowOff>114302</xdr:rowOff>
    </xdr:to>
    <xdr:pic>
      <xdr:nvPicPr>
        <xdr:cNvPr id="54" name="il_fi" descr="http://www.raising-twins.com/images/preemiedadhand.jpg">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944100"/>
          <a:ext cx="5783" cy="588169"/>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23</xdr:row>
      <xdr:rowOff>101373</xdr:rowOff>
    </xdr:to>
    <xdr:pic>
      <xdr:nvPicPr>
        <xdr:cNvPr id="55" name="il_fi" descr="http://www.raising-twins.com/images/preemiedadhand.jpg">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324850"/>
          <a:ext cx="5783" cy="1006247"/>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133009</xdr:rowOff>
    </xdr:to>
    <xdr:pic>
      <xdr:nvPicPr>
        <xdr:cNvPr id="56" name="il_fi" descr="http://www.raising-twins.com/images/preemiedadhand.jpg">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324975"/>
          <a:ext cx="5783" cy="573540"/>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133010</xdr:rowOff>
    </xdr:to>
    <xdr:pic>
      <xdr:nvPicPr>
        <xdr:cNvPr id="57" name="il_fi" descr="http://www.raising-twins.com/images/preemiedadhand.jpg">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9372600"/>
          <a:ext cx="5783" cy="573541"/>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133008</xdr:rowOff>
    </xdr:to>
    <xdr:pic>
      <xdr:nvPicPr>
        <xdr:cNvPr id="58" name="il_fi" descr="http://www.raising-twins.com/images/preemiedadhand.jpg">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658225"/>
          <a:ext cx="5783" cy="573539"/>
        </a:xfrm>
        <a:prstGeom prst="rect">
          <a:avLst/>
        </a:prstGeom>
        <a:noFill/>
        <a:ln w="9525">
          <a:noFill/>
          <a:miter lim="800000"/>
          <a:headEnd/>
          <a:tailEnd/>
        </a:ln>
      </xdr:spPr>
    </xdr:pic>
    <xdr:clientData/>
  </xdr:twoCellAnchor>
  <xdr:twoCellAnchor editAs="oneCell">
    <xdr:from>
      <xdr:col>0</xdr:col>
      <xdr:colOff>0</xdr:colOff>
      <xdr:row>21</xdr:row>
      <xdr:rowOff>0</xdr:rowOff>
    </xdr:from>
    <xdr:to>
      <xdr:col>0</xdr:col>
      <xdr:colOff>3402</xdr:colOff>
      <xdr:row>22</xdr:row>
      <xdr:rowOff>122803</xdr:rowOff>
    </xdr:to>
    <xdr:pic>
      <xdr:nvPicPr>
        <xdr:cNvPr id="59" name="il_fi" descr="http://www.raising-twins.com/images/preemiedadhand.jpg">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0975" y="8705850"/>
          <a:ext cx="5783" cy="563334"/>
        </a:xfrm>
        <a:prstGeom prst="rect">
          <a:avLst/>
        </a:prstGeom>
        <a:noFill/>
        <a:ln w="9525">
          <a:noFill/>
          <a:miter lim="800000"/>
          <a:headEnd/>
          <a:tailEnd/>
        </a:ln>
      </xdr:spPr>
    </xdr:pic>
    <xdr:clientData/>
  </xdr:twoCellAnchor>
  <xdr:twoCellAnchor editAs="oneCell">
    <xdr:from>
      <xdr:col>0</xdr:col>
      <xdr:colOff>47625</xdr:colOff>
      <xdr:row>0</xdr:row>
      <xdr:rowOff>47625</xdr:rowOff>
    </xdr:from>
    <xdr:to>
      <xdr:col>0</xdr:col>
      <xdr:colOff>2250281</xdr:colOff>
      <xdr:row>0</xdr:row>
      <xdr:rowOff>868152</xdr:rowOff>
    </xdr:to>
    <xdr:pic>
      <xdr:nvPicPr>
        <xdr:cNvPr id="60" name="Picture 3">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7" cstate="print"/>
        <a:srcRect r="48190"/>
        <a:stretch>
          <a:fillRect/>
        </a:stretch>
      </xdr:blipFill>
      <xdr:spPr bwMode="auto">
        <a:xfrm>
          <a:off x="47625" y="47625"/>
          <a:ext cx="2202656" cy="820527"/>
        </a:xfrm>
        <a:prstGeom prst="rect">
          <a:avLst/>
        </a:prstGeom>
        <a:noFill/>
        <a:ln w="19050">
          <a:solidFill>
            <a:srgbClr val="0070C0"/>
          </a:solidFill>
          <a:miter lim="800000"/>
          <a:headEnd/>
          <a:tailEnd/>
        </a:ln>
      </xdr:spPr>
    </xdr:pic>
    <xdr:clientData/>
  </xdr:twoCellAnchor>
  <xdr:twoCellAnchor editAs="oneCell">
    <xdr:from>
      <xdr:col>0</xdr:col>
      <xdr:colOff>567461</xdr:colOff>
      <xdr:row>26</xdr:row>
      <xdr:rowOff>0</xdr:rowOff>
    </xdr:from>
    <xdr:to>
      <xdr:col>0</xdr:col>
      <xdr:colOff>567461</xdr:colOff>
      <xdr:row>30</xdr:row>
      <xdr:rowOff>114872</xdr:rowOff>
    </xdr:to>
    <xdr:pic>
      <xdr:nvPicPr>
        <xdr:cNvPr id="61" name="il_fi" descr="http://www.raising-twins.com/images/preemiedadhand.jpg">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48436" y="15923660"/>
          <a:ext cx="0" cy="1043557"/>
        </a:xfrm>
        <a:prstGeom prst="rect">
          <a:avLst/>
        </a:prstGeom>
        <a:noFill/>
        <a:ln w="9525">
          <a:noFill/>
          <a:miter lim="800000"/>
          <a:headEnd/>
          <a:tailEnd/>
        </a:ln>
      </xdr:spPr>
    </xdr:pic>
    <xdr:clientData/>
  </xdr:twoCellAnchor>
  <xdr:twoCellAnchor editAs="oneCell">
    <xdr:from>
      <xdr:col>27</xdr:col>
      <xdr:colOff>58511</xdr:colOff>
      <xdr:row>26</xdr:row>
      <xdr:rowOff>0</xdr:rowOff>
    </xdr:from>
    <xdr:to>
      <xdr:col>27</xdr:col>
      <xdr:colOff>60212</xdr:colOff>
      <xdr:row>28</xdr:row>
      <xdr:rowOff>107159</xdr:rowOff>
    </xdr:to>
    <xdr:pic>
      <xdr:nvPicPr>
        <xdr:cNvPr id="62" name="il_fi" descr="http://www.raising-twins.com/images/preemiedadhand.jpg">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631886" y="11099346"/>
          <a:ext cx="1701" cy="589530"/>
        </a:xfrm>
        <a:prstGeom prst="rect">
          <a:avLst/>
        </a:prstGeom>
        <a:noFill/>
        <a:ln w="9525">
          <a:noFill/>
          <a:miter lim="800000"/>
          <a:headEnd/>
          <a:tailEnd/>
        </a:ln>
      </xdr:spPr>
    </xdr:pic>
    <xdr:clientData/>
  </xdr:twoCellAnchor>
  <xdr:oneCellAnchor>
    <xdr:from>
      <xdr:col>0</xdr:col>
      <xdr:colOff>58511</xdr:colOff>
      <xdr:row>26</xdr:row>
      <xdr:rowOff>0</xdr:rowOff>
    </xdr:from>
    <xdr:ext cx="1701" cy="573202"/>
    <xdr:pic>
      <xdr:nvPicPr>
        <xdr:cNvPr id="63" name="il_fi" descr="http://www.raising-twins.com/images/preemiedadhand.jpg">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9486" y="10889796"/>
          <a:ext cx="1701" cy="573202"/>
        </a:xfrm>
        <a:prstGeom prst="rect">
          <a:avLst/>
        </a:prstGeom>
        <a:noFill/>
        <a:ln w="9525">
          <a:noFill/>
          <a:miter lim="800000"/>
          <a:headEnd/>
          <a:tailEnd/>
        </a:ln>
      </xdr:spPr>
    </xdr:pic>
    <xdr:clientData/>
  </xdr:oneCellAnchor>
  <xdr:twoCellAnchor editAs="oneCell">
    <xdr:from>
      <xdr:col>0</xdr:col>
      <xdr:colOff>0</xdr:colOff>
      <xdr:row>13</xdr:row>
      <xdr:rowOff>38100</xdr:rowOff>
    </xdr:from>
    <xdr:to>
      <xdr:col>0</xdr:col>
      <xdr:colOff>3402</xdr:colOff>
      <xdr:row>14</xdr:row>
      <xdr:rowOff>295275</xdr:rowOff>
    </xdr:to>
    <xdr:pic>
      <xdr:nvPicPr>
        <xdr:cNvPr id="64" name="il_fi" descr="http://www.raising-twins.com/images/preemiedadhand.jpg">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0575" y="5810250"/>
          <a:ext cx="2381" cy="590550"/>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16</xdr:row>
      <xdr:rowOff>9525</xdr:rowOff>
    </xdr:to>
    <xdr:pic>
      <xdr:nvPicPr>
        <xdr:cNvPr id="65" name="il_fi" descr="http://upload.wikimedia.org/wikipedia/commons/thumb/2/2b/Weight_vs_gestational_Age.jpg/230px-Weight_vs_gestational_Age.jpg">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90575" y="6010275"/>
          <a:ext cx="2381" cy="676275"/>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16</xdr:row>
      <xdr:rowOff>9525</xdr:rowOff>
    </xdr:to>
    <xdr:pic>
      <xdr:nvPicPr>
        <xdr:cNvPr id="66" name="il_fi" descr="http://upload.wikimedia.org/wikipedia/commons/thumb/2/2b/Weight_vs_gestational_Age.jpg/230px-Weight_vs_gestational_Age.jpg">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90575" y="6010275"/>
          <a:ext cx="2381" cy="676275"/>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16</xdr:row>
      <xdr:rowOff>9525</xdr:rowOff>
    </xdr:to>
    <xdr:pic>
      <xdr:nvPicPr>
        <xdr:cNvPr id="67" name="il_fi" descr="http://upload.wikimedia.org/wikipedia/commons/thumb/2/2b/Weight_vs_gestational_Age.jpg/230px-Weight_vs_gestational_Age.jpg">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90575" y="6010275"/>
          <a:ext cx="2381" cy="676275"/>
        </a:xfrm>
        <a:prstGeom prst="rect">
          <a:avLst/>
        </a:prstGeom>
        <a:noFill/>
        <a:ln w="9525">
          <a:noFill/>
          <a:miter lim="800000"/>
          <a:headEnd/>
          <a:tailEnd/>
        </a:ln>
      </xdr:spPr>
    </xdr:pic>
    <xdr:clientData/>
  </xdr:twoCellAnchor>
  <xdr:twoCellAnchor editAs="oneCell">
    <xdr:from>
      <xdr:col>0</xdr:col>
      <xdr:colOff>0</xdr:colOff>
      <xdr:row>13</xdr:row>
      <xdr:rowOff>666750</xdr:rowOff>
    </xdr:from>
    <xdr:to>
      <xdr:col>0</xdr:col>
      <xdr:colOff>3402</xdr:colOff>
      <xdr:row>16</xdr:row>
      <xdr:rowOff>9525</xdr:rowOff>
    </xdr:to>
    <xdr:pic>
      <xdr:nvPicPr>
        <xdr:cNvPr id="68" name="il_fi" descr="http://upload.wikimedia.org/wikipedia/commons/thumb/2/2b/Weight_vs_gestational_Age.jpg/230px-Weight_vs_gestational_Age.jpg">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790575" y="6010275"/>
          <a:ext cx="2381" cy="676275"/>
        </a:xfrm>
        <a:prstGeom prst="rect">
          <a:avLst/>
        </a:prstGeom>
        <a:noFill/>
        <a:ln w="9525">
          <a:noFill/>
          <a:miter lim="800000"/>
          <a:headEnd/>
          <a:tailEnd/>
        </a:ln>
      </xdr:spPr>
    </xdr:pic>
    <xdr:clientData/>
  </xdr:twoCellAnchor>
  <xdr:twoCellAnchor editAs="oneCell">
    <xdr:from>
      <xdr:col>0</xdr:col>
      <xdr:colOff>0</xdr:colOff>
      <xdr:row>13</xdr:row>
      <xdr:rowOff>57150</xdr:rowOff>
    </xdr:from>
    <xdr:to>
      <xdr:col>0</xdr:col>
      <xdr:colOff>3402</xdr:colOff>
      <xdr:row>14</xdr:row>
      <xdr:rowOff>285750</xdr:rowOff>
    </xdr:to>
    <xdr:pic>
      <xdr:nvPicPr>
        <xdr:cNvPr id="69" name="il_fi" descr="http://ecochildsplay.com/wp-content/uploads/2008/08/18088.jpg">
          <a:extLst>
            <a:ext uri="{FF2B5EF4-FFF2-40B4-BE49-F238E27FC236}">
              <a16:creationId xmlns:a16="http://schemas.microsoft.com/office/drawing/2014/main" id="{00000000-0008-0000-0400-000045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790575" y="5829300"/>
          <a:ext cx="2381" cy="561975"/>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257174</xdr:rowOff>
    </xdr:to>
    <xdr:pic>
      <xdr:nvPicPr>
        <xdr:cNvPr id="72" name="il_fi" descr="http://www.raising-twins.com/images/preemiedadhand.jpg">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0575" y="4152900"/>
          <a:ext cx="2381" cy="590550"/>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3402</xdr:colOff>
      <xdr:row>9</xdr:row>
      <xdr:rowOff>304800</xdr:rowOff>
    </xdr:to>
    <xdr:pic>
      <xdr:nvPicPr>
        <xdr:cNvPr id="73" name="il_fi" descr="http://www.pennmedicine.org/health_info/pregnancy/graphics/images/en/19747.jpg">
          <a:extLst>
            <a:ext uri="{FF2B5EF4-FFF2-40B4-BE49-F238E27FC236}">
              <a16:creationId xmlns:a16="http://schemas.microsoft.com/office/drawing/2014/main" id="{00000000-0008-0000-0400-000049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790575" y="4143375"/>
          <a:ext cx="2381" cy="638175"/>
        </a:xfrm>
        <a:prstGeom prst="rect">
          <a:avLst/>
        </a:prstGeom>
        <a:noFill/>
        <a:ln w="9525">
          <a:noFill/>
          <a:miter lim="800000"/>
          <a:headEnd/>
          <a:tailEnd/>
        </a:ln>
      </xdr:spPr>
    </xdr:pic>
    <xdr:clientData/>
  </xdr:twoCellAnchor>
  <xdr:twoCellAnchor editAs="oneCell">
    <xdr:from>
      <xdr:col>0</xdr:col>
      <xdr:colOff>0</xdr:colOff>
      <xdr:row>9</xdr:row>
      <xdr:rowOff>47625</xdr:rowOff>
    </xdr:from>
    <xdr:to>
      <xdr:col>0</xdr:col>
      <xdr:colOff>3402</xdr:colOff>
      <xdr:row>10</xdr:row>
      <xdr:rowOff>304800</xdr:rowOff>
    </xdr:to>
    <xdr:pic>
      <xdr:nvPicPr>
        <xdr:cNvPr id="74" name="il_fi" descr="http://www.raising-twins.com/images/preemiedadhand.jpg">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0575" y="8982075"/>
          <a:ext cx="2381" cy="590550"/>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3402</xdr:colOff>
      <xdr:row>23</xdr:row>
      <xdr:rowOff>124504</xdr:rowOff>
    </xdr:to>
    <xdr:pic>
      <xdr:nvPicPr>
        <xdr:cNvPr id="75" name="il_fi" descr="http://www.raising-twins.com/images/preemiedadhand.jpg">
          <a:extLst>
            <a:ext uri="{FF2B5EF4-FFF2-40B4-BE49-F238E27FC236}">
              <a16:creationId xmlns:a16="http://schemas.microsoft.com/office/drawing/2014/main" id="{00000000-0008-0000-0400-00004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2773025"/>
          <a:ext cx="1701" cy="593612"/>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3402</xdr:colOff>
      <xdr:row>23</xdr:row>
      <xdr:rowOff>124504</xdr:rowOff>
    </xdr:to>
    <xdr:pic>
      <xdr:nvPicPr>
        <xdr:cNvPr id="76" name="il_fi" descr="http://www.raising-twins.com/images/preemiedadhand.jpg">
          <a:extLst>
            <a:ext uri="{FF2B5EF4-FFF2-40B4-BE49-F238E27FC236}">
              <a16:creationId xmlns:a16="http://schemas.microsoft.com/office/drawing/2014/main" id="{00000000-0008-0000-0400-00004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2773025"/>
          <a:ext cx="1701" cy="593612"/>
        </a:xfrm>
        <a:prstGeom prst="rect">
          <a:avLst/>
        </a:prstGeom>
        <a:noFill/>
        <a:ln w="9525">
          <a:noFill/>
          <a:miter lim="800000"/>
          <a:headEnd/>
          <a:tailEnd/>
        </a:ln>
      </xdr:spPr>
    </xdr:pic>
    <xdr:clientData/>
  </xdr:twoCellAnchor>
  <xdr:twoCellAnchor editAs="oneCell">
    <xdr:from>
      <xdr:col>0</xdr:col>
      <xdr:colOff>1400175</xdr:colOff>
      <xdr:row>20</xdr:row>
      <xdr:rowOff>0</xdr:rowOff>
    </xdr:from>
    <xdr:to>
      <xdr:col>0</xdr:col>
      <xdr:colOff>1401876</xdr:colOff>
      <xdr:row>21</xdr:row>
      <xdr:rowOff>184036</xdr:rowOff>
    </xdr:to>
    <xdr:pic>
      <xdr:nvPicPr>
        <xdr:cNvPr id="78" name="il_fi" descr="http://www.raising-twins.com/images/preemiedadhand.jpg">
          <a:extLst>
            <a:ext uri="{FF2B5EF4-FFF2-40B4-BE49-F238E27FC236}">
              <a16:creationId xmlns:a16="http://schemas.microsoft.com/office/drawing/2014/main" id="{00000000-0008-0000-0400-00004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2773025"/>
          <a:ext cx="1701" cy="593612"/>
        </a:xfrm>
        <a:prstGeom prst="rect">
          <a:avLst/>
        </a:prstGeom>
        <a:noFill/>
        <a:ln w="9525">
          <a:noFill/>
          <a:miter lim="800000"/>
          <a:headEnd/>
          <a:tailEnd/>
        </a:ln>
      </xdr:spPr>
    </xdr:pic>
    <xdr:clientData/>
  </xdr:twoCellAnchor>
  <xdr:twoCellAnchor editAs="oneCell">
    <xdr:from>
      <xdr:col>0</xdr:col>
      <xdr:colOff>1400175</xdr:colOff>
      <xdr:row>20</xdr:row>
      <xdr:rowOff>0</xdr:rowOff>
    </xdr:from>
    <xdr:to>
      <xdr:col>0</xdr:col>
      <xdr:colOff>1401876</xdr:colOff>
      <xdr:row>21</xdr:row>
      <xdr:rowOff>184036</xdr:rowOff>
    </xdr:to>
    <xdr:pic>
      <xdr:nvPicPr>
        <xdr:cNvPr id="79" name="il_fi" descr="http://www.raising-twins.com/images/preemiedadhand.jpg">
          <a:extLst>
            <a:ext uri="{FF2B5EF4-FFF2-40B4-BE49-F238E27FC236}">
              <a16:creationId xmlns:a16="http://schemas.microsoft.com/office/drawing/2014/main" id="{00000000-0008-0000-0400-00004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2773025"/>
          <a:ext cx="1701" cy="593612"/>
        </a:xfrm>
        <a:prstGeom prst="rect">
          <a:avLst/>
        </a:prstGeom>
        <a:noFill/>
        <a:ln w="9525">
          <a:noFill/>
          <a:miter lim="800000"/>
          <a:headEnd/>
          <a:tailEnd/>
        </a:ln>
      </xdr:spPr>
    </xdr:pic>
    <xdr:clientData/>
  </xdr:twoCellAnchor>
  <xdr:twoCellAnchor>
    <xdr:from>
      <xdr:col>26</xdr:col>
      <xdr:colOff>1735933</xdr:colOff>
      <xdr:row>7</xdr:row>
      <xdr:rowOff>702468</xdr:rowOff>
    </xdr:from>
    <xdr:to>
      <xdr:col>27</xdr:col>
      <xdr:colOff>119063</xdr:colOff>
      <xdr:row>7</xdr:row>
      <xdr:rowOff>711994</xdr:rowOff>
    </xdr:to>
    <xdr:cxnSp macro="">
      <xdr:nvCxnSpPr>
        <xdr:cNvPr id="80" name="Straight Arrow Connector 79">
          <a:extLst>
            <a:ext uri="{FF2B5EF4-FFF2-40B4-BE49-F238E27FC236}">
              <a16:creationId xmlns:a16="http://schemas.microsoft.com/office/drawing/2014/main" id="{00000000-0008-0000-0400-000050000000}"/>
            </a:ext>
          </a:extLst>
        </xdr:cNvPr>
        <xdr:cNvCxnSpPr/>
      </xdr:nvCxnSpPr>
      <xdr:spPr>
        <a:xfrm flipH="1">
          <a:off x="15470983" y="3274218"/>
          <a:ext cx="392905" cy="9526"/>
        </a:xfrm>
        <a:prstGeom prst="straightConnector1">
          <a:avLst/>
        </a:prstGeom>
        <a:ln w="57150">
          <a:prstDash val="solid"/>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26</xdr:col>
      <xdr:colOff>1762124</xdr:colOff>
      <xdr:row>5</xdr:row>
      <xdr:rowOff>190500</xdr:rowOff>
    </xdr:from>
    <xdr:to>
      <xdr:col>27</xdr:col>
      <xdr:colOff>202405</xdr:colOff>
      <xdr:row>5</xdr:row>
      <xdr:rowOff>202405</xdr:rowOff>
    </xdr:to>
    <xdr:cxnSp macro="">
      <xdr:nvCxnSpPr>
        <xdr:cNvPr id="81" name="Straight Arrow Connector 80">
          <a:extLst>
            <a:ext uri="{FF2B5EF4-FFF2-40B4-BE49-F238E27FC236}">
              <a16:creationId xmlns:a16="http://schemas.microsoft.com/office/drawing/2014/main" id="{00000000-0008-0000-0400-000051000000}"/>
            </a:ext>
          </a:extLst>
        </xdr:cNvPr>
        <xdr:cNvCxnSpPr/>
      </xdr:nvCxnSpPr>
      <xdr:spPr>
        <a:xfrm flipV="1">
          <a:off x="15751968" y="2178844"/>
          <a:ext cx="381000" cy="11905"/>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940594</xdr:colOff>
      <xdr:row>6</xdr:row>
      <xdr:rowOff>11907</xdr:rowOff>
    </xdr:from>
    <xdr:to>
      <xdr:col>27</xdr:col>
      <xdr:colOff>940595</xdr:colOff>
      <xdr:row>7</xdr:row>
      <xdr:rowOff>23812</xdr:rowOff>
    </xdr:to>
    <xdr:cxnSp macro="">
      <xdr:nvCxnSpPr>
        <xdr:cNvPr id="83" name="Straight Arrow Connector 82">
          <a:extLst>
            <a:ext uri="{FF2B5EF4-FFF2-40B4-BE49-F238E27FC236}">
              <a16:creationId xmlns:a16="http://schemas.microsoft.com/office/drawing/2014/main" id="{00000000-0008-0000-0400-000053000000}"/>
            </a:ext>
          </a:extLst>
        </xdr:cNvPr>
        <xdr:cNvCxnSpPr/>
      </xdr:nvCxnSpPr>
      <xdr:spPr>
        <a:xfrm>
          <a:off x="16871157" y="2393157"/>
          <a:ext cx="1" cy="285749"/>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1701</xdr:colOff>
      <xdr:row>22</xdr:row>
      <xdr:rowOff>241867</xdr:rowOff>
    </xdr:to>
    <xdr:pic>
      <xdr:nvPicPr>
        <xdr:cNvPr id="2" name="il_fi" descr="http://www.raising-twins.com/images/preemiedadhand.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20100"/>
          <a:ext cx="1701" cy="384742"/>
        </a:xfrm>
        <a:prstGeom prst="rect">
          <a:avLst/>
        </a:prstGeom>
        <a:noFill/>
        <a:ln w="9525">
          <a:noFill/>
          <a:miter lim="800000"/>
          <a:headEnd/>
          <a:tailEnd/>
        </a:ln>
      </xdr:spPr>
    </xdr:pic>
    <xdr:clientData/>
  </xdr:twoCellAnchor>
  <xdr:twoCellAnchor editAs="oneCell">
    <xdr:from>
      <xdr:col>0</xdr:col>
      <xdr:colOff>866775</xdr:colOff>
      <xdr:row>7</xdr:row>
      <xdr:rowOff>28575</xdr:rowOff>
    </xdr:from>
    <xdr:to>
      <xdr:col>0</xdr:col>
      <xdr:colOff>866775</xdr:colOff>
      <xdr:row>7</xdr:row>
      <xdr:rowOff>186623</xdr:rowOff>
    </xdr:to>
    <xdr:pic>
      <xdr:nvPicPr>
        <xdr:cNvPr id="3" name="il_fi" descr="http://bibliotecavivente.files.wordpress.com/2011/03/italia.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66775" y="1733550"/>
          <a:ext cx="0" cy="339023"/>
        </a:xfrm>
        <a:prstGeom prst="rect">
          <a:avLst/>
        </a:prstGeom>
        <a:noFill/>
        <a:ln w="9525">
          <a:noFill/>
          <a:miter lim="800000"/>
          <a:headEnd/>
          <a:tailEnd/>
        </a:ln>
      </xdr:spPr>
    </xdr:pic>
    <xdr:clientData/>
  </xdr:twoCellAnchor>
  <xdr:twoCellAnchor editAs="oneCell">
    <xdr:from>
      <xdr:col>0</xdr:col>
      <xdr:colOff>1097756</xdr:colOff>
      <xdr:row>8</xdr:row>
      <xdr:rowOff>0</xdr:rowOff>
    </xdr:from>
    <xdr:to>
      <xdr:col>0</xdr:col>
      <xdr:colOff>1097756</xdr:colOff>
      <xdr:row>9</xdr:row>
      <xdr:rowOff>34016</xdr:rowOff>
    </xdr:to>
    <xdr:pic>
      <xdr:nvPicPr>
        <xdr:cNvPr id="4" name="il_fi" descr="http://bibliotecavivente.files.wordpress.com/2011/03/italia.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097756" y="2683669"/>
          <a:ext cx="0" cy="576941"/>
        </a:xfrm>
        <a:prstGeom prst="rect">
          <a:avLst/>
        </a:prstGeom>
        <a:noFill/>
        <a:ln w="9525">
          <a:noFill/>
          <a:miter lim="800000"/>
          <a:headEnd/>
          <a:tailEnd/>
        </a:ln>
      </xdr:spPr>
    </xdr:pic>
    <xdr:clientData/>
  </xdr:twoCellAnchor>
  <xdr:twoCellAnchor editAs="oneCell">
    <xdr:from>
      <xdr:col>0</xdr:col>
      <xdr:colOff>923925</xdr:colOff>
      <xdr:row>7</xdr:row>
      <xdr:rowOff>0</xdr:rowOff>
    </xdr:from>
    <xdr:to>
      <xdr:col>0</xdr:col>
      <xdr:colOff>923925</xdr:colOff>
      <xdr:row>7</xdr:row>
      <xdr:rowOff>187826</xdr:rowOff>
    </xdr:to>
    <xdr:pic>
      <xdr:nvPicPr>
        <xdr:cNvPr id="5" name="il_fi" descr="http://bibliotecavivente.files.wordpress.com/2011/03/italia.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23925" y="1704975"/>
          <a:ext cx="0" cy="340226"/>
        </a:xfrm>
        <a:prstGeom prst="rect">
          <a:avLst/>
        </a:prstGeom>
        <a:noFill/>
        <a:ln w="9525">
          <a:noFill/>
          <a:miter lim="800000"/>
          <a:headEnd/>
          <a:tailEnd/>
        </a:ln>
      </xdr:spPr>
    </xdr:pic>
    <xdr:clientData/>
  </xdr:twoCellAnchor>
  <xdr:twoCellAnchor editAs="oneCell">
    <xdr:from>
      <xdr:col>0</xdr:col>
      <xdr:colOff>0</xdr:colOff>
      <xdr:row>6</xdr:row>
      <xdr:rowOff>666750</xdr:rowOff>
    </xdr:from>
    <xdr:to>
      <xdr:col>0</xdr:col>
      <xdr:colOff>1701</xdr:colOff>
      <xdr:row>7</xdr:row>
      <xdr:rowOff>193862</xdr:rowOff>
    </xdr:to>
    <xdr:pic>
      <xdr:nvPicPr>
        <xdr:cNvPr id="6" name="il_fi" descr="http://upload.wikimedia.org/wikipedia/commons/thumb/2/2b/Weight_vs_gestational_Age.jpg/230px-Weight_vs_gestational_Age.jp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704975"/>
          <a:ext cx="1701" cy="186719"/>
        </a:xfrm>
        <a:prstGeom prst="rect">
          <a:avLst/>
        </a:prstGeom>
        <a:noFill/>
        <a:ln w="9525">
          <a:noFill/>
          <a:miter lim="800000"/>
          <a:headEnd/>
          <a:tailEnd/>
        </a:ln>
      </xdr:spPr>
    </xdr:pic>
    <xdr:clientData/>
  </xdr:twoCellAnchor>
  <xdr:twoCellAnchor editAs="oneCell">
    <xdr:from>
      <xdr:col>0</xdr:col>
      <xdr:colOff>0</xdr:colOff>
      <xdr:row>13</xdr:row>
      <xdr:rowOff>38100</xdr:rowOff>
    </xdr:from>
    <xdr:to>
      <xdr:col>0</xdr:col>
      <xdr:colOff>1701</xdr:colOff>
      <xdr:row>13</xdr:row>
      <xdr:rowOff>234724</xdr:rowOff>
    </xdr:to>
    <xdr:pic>
      <xdr:nvPicPr>
        <xdr:cNvPr id="7" name="rg_hi" descr="http://t2.gstatic.com/images?q=tbn:ANd9GcQvnUfzO0L-ENvncyg5_OVF_7trtgItE8yJQ1VAp3ssYLuN089qIQ">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791075"/>
          <a:ext cx="1701" cy="339499"/>
        </a:xfrm>
        <a:prstGeom prst="rect">
          <a:avLst/>
        </a:prstGeom>
        <a:noFill/>
        <a:ln w="9525">
          <a:noFill/>
          <a:miter lim="800000"/>
          <a:headEnd/>
          <a:tailEnd/>
        </a:ln>
      </xdr:spPr>
    </xdr:pic>
    <xdr:clientData/>
  </xdr:twoCellAnchor>
  <xdr:twoCellAnchor editAs="oneCell">
    <xdr:from>
      <xdr:col>0</xdr:col>
      <xdr:colOff>923925</xdr:colOff>
      <xdr:row>7</xdr:row>
      <xdr:rowOff>19050</xdr:rowOff>
    </xdr:from>
    <xdr:to>
      <xdr:col>0</xdr:col>
      <xdr:colOff>923925</xdr:colOff>
      <xdr:row>7</xdr:row>
      <xdr:rowOff>186623</xdr:rowOff>
    </xdr:to>
    <xdr:pic>
      <xdr:nvPicPr>
        <xdr:cNvPr id="8" name="il_fi" descr="http://bibliotecavivente.files.wordpress.com/2011/03/italia.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23925" y="1724025"/>
          <a:ext cx="0" cy="339023"/>
        </a:xfrm>
        <a:prstGeom prst="rect">
          <a:avLst/>
        </a:prstGeom>
        <a:noFill/>
        <a:ln w="9525">
          <a:noFill/>
          <a:miter lim="800000"/>
          <a:headEnd/>
          <a:tailEnd/>
        </a:ln>
      </xdr:spPr>
    </xdr:pic>
    <xdr:clientData/>
  </xdr:twoCellAnchor>
  <xdr:twoCellAnchor editAs="oneCell">
    <xdr:from>
      <xdr:col>0</xdr:col>
      <xdr:colOff>0</xdr:colOff>
      <xdr:row>13</xdr:row>
      <xdr:rowOff>0</xdr:rowOff>
    </xdr:from>
    <xdr:to>
      <xdr:col>0</xdr:col>
      <xdr:colOff>1701</xdr:colOff>
      <xdr:row>13</xdr:row>
      <xdr:rowOff>234724</xdr:rowOff>
    </xdr:to>
    <xdr:pic>
      <xdr:nvPicPr>
        <xdr:cNvPr id="9" name="il_fi" descr="http://www.francescomorante.it/images/315b1.jp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0" y="4752975"/>
          <a:ext cx="1701" cy="377599"/>
        </a:xfrm>
        <a:prstGeom prst="rect">
          <a:avLst/>
        </a:prstGeom>
        <a:noFill/>
        <a:ln w="9525">
          <a:noFill/>
          <a:miter lim="800000"/>
          <a:headEnd/>
          <a:tailEnd/>
        </a:ln>
      </xdr:spPr>
    </xdr:pic>
    <xdr:clientData/>
  </xdr:twoCellAnchor>
  <xdr:twoCellAnchor editAs="oneCell">
    <xdr:from>
      <xdr:col>0</xdr:col>
      <xdr:colOff>0</xdr:colOff>
      <xdr:row>26</xdr:row>
      <xdr:rowOff>0</xdr:rowOff>
    </xdr:from>
    <xdr:to>
      <xdr:col>0</xdr:col>
      <xdr:colOff>1701</xdr:colOff>
      <xdr:row>26</xdr:row>
      <xdr:rowOff>234724</xdr:rowOff>
    </xdr:to>
    <xdr:pic>
      <xdr:nvPicPr>
        <xdr:cNvPr id="10" name="il_fi" descr="http://www.raising-twins.com/images/preemiedadhand.jp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9753600"/>
          <a:ext cx="1701" cy="377599"/>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240091</xdr:rowOff>
    </xdr:to>
    <xdr:pic>
      <xdr:nvPicPr>
        <xdr:cNvPr id="11" name="il_fi" descr="http://upload.wikimedia.org/wikipedia/commons/thumb/2/2b/Weight_vs_gestational_Age.jpg/230px-Weight_vs_gestational_Age.jp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8420100"/>
          <a:ext cx="1701" cy="382966"/>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234722</xdr:rowOff>
    </xdr:to>
    <xdr:pic>
      <xdr:nvPicPr>
        <xdr:cNvPr id="12" name="il_fi" descr="http://www.raising-twins.com/images/preemiedadhand.jp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20100"/>
          <a:ext cx="1701" cy="377597"/>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240091</xdr:rowOff>
    </xdr:to>
    <xdr:pic>
      <xdr:nvPicPr>
        <xdr:cNvPr id="13" name="il_fi" descr="http://upload.wikimedia.org/wikipedia/commons/thumb/2/2b/Weight_vs_gestational_Age.jpg/230px-Weight_vs_gestational_Age.jp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8420100"/>
          <a:ext cx="1701" cy="382966"/>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203315</xdr:rowOff>
    </xdr:to>
    <xdr:pic>
      <xdr:nvPicPr>
        <xdr:cNvPr id="14" name="il_fi" descr="http://www.raising-twins.com/images/preemiedadhand.jp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791950"/>
          <a:ext cx="1701" cy="346190"/>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240091</xdr:rowOff>
    </xdr:to>
    <xdr:pic>
      <xdr:nvPicPr>
        <xdr:cNvPr id="15" name="il_fi" descr="http://upload.wikimedia.org/wikipedia/commons/thumb/2/2b/Weight_vs_gestational_Age.jpg/230px-Weight_vs_gestational_Age.jpg">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8420100"/>
          <a:ext cx="1701" cy="382966"/>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240091</xdr:rowOff>
    </xdr:to>
    <xdr:pic>
      <xdr:nvPicPr>
        <xdr:cNvPr id="16" name="il_fi" descr="http://upload.wikimedia.org/wikipedia/commons/thumb/2/2b/Weight_vs_gestational_Age.jpg/230px-Weight_vs_gestational_Age.jpg">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8420100"/>
          <a:ext cx="1701" cy="382966"/>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239487</xdr:rowOff>
    </xdr:to>
    <xdr:pic>
      <xdr:nvPicPr>
        <xdr:cNvPr id="17" name="il_fi" descr="http://upload.wikimedia.org/wikipedia/commons/thumb/2/2b/Weight_vs_gestational_Age.jpg/230px-Weight_vs_gestational_Age.jpg">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2753975"/>
          <a:ext cx="1701" cy="382362"/>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239487</xdr:rowOff>
    </xdr:to>
    <xdr:pic>
      <xdr:nvPicPr>
        <xdr:cNvPr id="18" name="il_fi" descr="http://upload.wikimedia.org/wikipedia/commons/thumb/2/2b/Weight_vs_gestational_Age.jpg/230px-Weight_vs_gestational_Age.jpg">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2753975"/>
          <a:ext cx="1701" cy="382362"/>
        </a:xfrm>
        <a:prstGeom prst="rect">
          <a:avLst/>
        </a:prstGeom>
        <a:noFill/>
        <a:ln w="9525">
          <a:noFill/>
          <a:miter lim="800000"/>
          <a:headEnd/>
          <a:tailEnd/>
        </a:ln>
      </xdr:spPr>
    </xdr:pic>
    <xdr:clientData/>
  </xdr:twoCellAnchor>
  <xdr:twoCellAnchor editAs="oneCell">
    <xdr:from>
      <xdr:col>0</xdr:col>
      <xdr:colOff>0</xdr:colOff>
      <xdr:row>29</xdr:row>
      <xdr:rowOff>0</xdr:rowOff>
    </xdr:from>
    <xdr:to>
      <xdr:col>0</xdr:col>
      <xdr:colOff>1701</xdr:colOff>
      <xdr:row>29</xdr:row>
      <xdr:rowOff>234723</xdr:rowOff>
    </xdr:to>
    <xdr:pic>
      <xdr:nvPicPr>
        <xdr:cNvPr id="19" name="il_fi" descr="http://www.raising-twins.com/images/preemiedadhand.jpg">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0753725"/>
          <a:ext cx="1701" cy="377598"/>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239487</xdr:rowOff>
    </xdr:to>
    <xdr:pic>
      <xdr:nvPicPr>
        <xdr:cNvPr id="20" name="il_fi" descr="http://upload.wikimedia.org/wikipedia/commons/thumb/2/2b/Weight_vs_gestational_Age.jpg/230px-Weight_vs_gestational_Age.jpg">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2753975"/>
          <a:ext cx="1701" cy="382362"/>
        </a:xfrm>
        <a:prstGeom prst="rect">
          <a:avLst/>
        </a:prstGeom>
        <a:noFill/>
        <a:ln w="9525">
          <a:noFill/>
          <a:miter lim="800000"/>
          <a:headEnd/>
          <a:tailEnd/>
        </a:ln>
      </xdr:spPr>
    </xdr:pic>
    <xdr:clientData/>
  </xdr:twoCellAnchor>
  <xdr:twoCellAnchor editAs="oneCell">
    <xdr:from>
      <xdr:col>0</xdr:col>
      <xdr:colOff>0</xdr:colOff>
      <xdr:row>31</xdr:row>
      <xdr:rowOff>0</xdr:rowOff>
    </xdr:from>
    <xdr:to>
      <xdr:col>0</xdr:col>
      <xdr:colOff>1701</xdr:colOff>
      <xdr:row>31</xdr:row>
      <xdr:rowOff>234723</xdr:rowOff>
    </xdr:to>
    <xdr:pic>
      <xdr:nvPicPr>
        <xdr:cNvPr id="21" name="il_fi" descr="http://www.raising-twins.com/images/preemiedadhand.jpg">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420475"/>
          <a:ext cx="1701" cy="377598"/>
        </a:xfrm>
        <a:prstGeom prst="rect">
          <a:avLst/>
        </a:prstGeom>
        <a:noFill/>
        <a:ln w="9525">
          <a:noFill/>
          <a:miter lim="800000"/>
          <a:headEnd/>
          <a:tailEnd/>
        </a:ln>
      </xdr:spPr>
    </xdr:pic>
    <xdr:clientData/>
  </xdr:twoCellAnchor>
  <xdr:twoCellAnchor editAs="oneCell">
    <xdr:from>
      <xdr:col>0</xdr:col>
      <xdr:colOff>0</xdr:colOff>
      <xdr:row>26</xdr:row>
      <xdr:rowOff>0</xdr:rowOff>
    </xdr:from>
    <xdr:to>
      <xdr:col>0</xdr:col>
      <xdr:colOff>1701</xdr:colOff>
      <xdr:row>26</xdr:row>
      <xdr:rowOff>203126</xdr:rowOff>
    </xdr:to>
    <xdr:pic>
      <xdr:nvPicPr>
        <xdr:cNvPr id="22" name="il_fi" descr="http://www.raising-twins.com/images/preemiedadhand.jpg">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9753600"/>
          <a:ext cx="1701" cy="346001"/>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239484</xdr:rowOff>
    </xdr:to>
    <xdr:pic>
      <xdr:nvPicPr>
        <xdr:cNvPr id="23" name="il_fi" descr="http://www.raising-twins.com/images/preemiedadhand.jpg">
          <a:extLst>
            <a:ext uri="{FF2B5EF4-FFF2-40B4-BE49-F238E27FC236}">
              <a16:creationId xmlns:a16="http://schemas.microsoft.com/office/drawing/2014/main" id="{00000000-0008-0000-05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420725"/>
          <a:ext cx="1701" cy="382359"/>
        </a:xfrm>
        <a:prstGeom prst="rect">
          <a:avLst/>
        </a:prstGeom>
        <a:noFill/>
        <a:ln w="9525">
          <a:noFill/>
          <a:miter lim="800000"/>
          <a:headEnd/>
          <a:tailEnd/>
        </a:ln>
      </xdr:spPr>
    </xdr:pic>
    <xdr:clientData/>
  </xdr:twoCellAnchor>
  <xdr:twoCellAnchor editAs="oneCell">
    <xdr:from>
      <xdr:col>0</xdr:col>
      <xdr:colOff>0</xdr:colOff>
      <xdr:row>31</xdr:row>
      <xdr:rowOff>47625</xdr:rowOff>
    </xdr:from>
    <xdr:to>
      <xdr:col>0</xdr:col>
      <xdr:colOff>1701</xdr:colOff>
      <xdr:row>31</xdr:row>
      <xdr:rowOff>241867</xdr:rowOff>
    </xdr:to>
    <xdr:pic>
      <xdr:nvPicPr>
        <xdr:cNvPr id="24" name="il_fi" descr="http://www.raising-twins.com/images/preemiedadhand.jpg">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468100"/>
          <a:ext cx="1701" cy="337117"/>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261255</xdr:rowOff>
    </xdr:to>
    <xdr:pic>
      <xdr:nvPicPr>
        <xdr:cNvPr id="25" name="il_fi" descr="http://1.bp.blogspot.com/_EibTHldYDRU/THYd9ETXMjI/AAAAAAAAAfw/n2GSkA0-gw8/s1600/1.jpg">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0" y="13420725"/>
          <a:ext cx="1701" cy="404130"/>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187099</xdr:rowOff>
    </xdr:to>
    <xdr:pic>
      <xdr:nvPicPr>
        <xdr:cNvPr id="26" name="il_fi" descr="http://www.raising-twins.com/images/preemiedadhand.jpg">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20100"/>
          <a:ext cx="1701" cy="329974"/>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196624</xdr:rowOff>
    </xdr:to>
    <xdr:pic>
      <xdr:nvPicPr>
        <xdr:cNvPr id="27" name="il_fi" descr="http://www.raising-twins.com/images/preemiedadhand.jpg">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20100"/>
          <a:ext cx="1701" cy="339499"/>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241867</xdr:rowOff>
    </xdr:to>
    <xdr:pic>
      <xdr:nvPicPr>
        <xdr:cNvPr id="28" name="il_fi" descr="http://ecochildsplay.com/wp-content/uploads/2008/08/18088.jpg">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0" y="8420100"/>
          <a:ext cx="1701" cy="384742"/>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211140</xdr:rowOff>
    </xdr:to>
    <xdr:pic>
      <xdr:nvPicPr>
        <xdr:cNvPr id="29" name="il_fi" descr="http://www.mightysworld.com/newborns-2/images/8245_6_39-congenital-absence-right-hand.jpg">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0" y="11782425"/>
          <a:ext cx="1701" cy="354015"/>
        </a:xfrm>
        <a:prstGeom prst="rect">
          <a:avLst/>
        </a:prstGeom>
        <a:noFill/>
        <a:ln w="9525">
          <a:noFill/>
          <a:miter lim="800000"/>
          <a:headEnd/>
          <a:tailEnd/>
        </a:ln>
      </xdr:spPr>
    </xdr:pic>
    <xdr:clientData/>
  </xdr:twoCellAnchor>
  <xdr:twoCellAnchor editAs="oneCell">
    <xdr:from>
      <xdr:col>0</xdr:col>
      <xdr:colOff>0</xdr:colOff>
      <xdr:row>29</xdr:row>
      <xdr:rowOff>0</xdr:rowOff>
    </xdr:from>
    <xdr:to>
      <xdr:col>0</xdr:col>
      <xdr:colOff>1701</xdr:colOff>
      <xdr:row>29</xdr:row>
      <xdr:rowOff>240484</xdr:rowOff>
    </xdr:to>
    <xdr:pic>
      <xdr:nvPicPr>
        <xdr:cNvPr id="30" name="il_fi" descr="http://www.seattlechildrens.org/uploadedimages/Seattle_Childrens/cmsassets/Images/clubfoot-lg.jpg">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0" y="10753725"/>
          <a:ext cx="1701" cy="383359"/>
        </a:xfrm>
        <a:prstGeom prst="rect">
          <a:avLst/>
        </a:prstGeom>
        <a:noFill/>
        <a:ln w="9525">
          <a:noFill/>
          <a:miter lim="800000"/>
          <a:headEnd/>
          <a:tailEnd/>
        </a:ln>
      </xdr:spPr>
    </xdr:pic>
    <xdr:clientData/>
  </xdr:twoCellAnchor>
  <xdr:twoCellAnchor editAs="oneCell">
    <xdr:from>
      <xdr:col>0</xdr:col>
      <xdr:colOff>0</xdr:colOff>
      <xdr:row>26</xdr:row>
      <xdr:rowOff>0</xdr:rowOff>
    </xdr:from>
    <xdr:to>
      <xdr:col>0</xdr:col>
      <xdr:colOff>1701</xdr:colOff>
      <xdr:row>26</xdr:row>
      <xdr:rowOff>272711</xdr:rowOff>
    </xdr:to>
    <xdr:pic>
      <xdr:nvPicPr>
        <xdr:cNvPr id="31" name="il_fi" descr="http://www.cdc.gov/ncbddd/birthdefects/images/cleftlip_small.jpg">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0"/>
        <a:srcRect/>
        <a:stretch>
          <a:fillRect/>
        </a:stretch>
      </xdr:blipFill>
      <xdr:spPr bwMode="auto">
        <a:xfrm>
          <a:off x="0" y="9753600"/>
          <a:ext cx="1701" cy="415586"/>
        </a:xfrm>
        <a:prstGeom prst="rect">
          <a:avLst/>
        </a:prstGeom>
        <a:noFill/>
        <a:ln w="9525">
          <a:noFill/>
          <a:miter lim="800000"/>
          <a:headEnd/>
          <a:tailEnd/>
        </a:ln>
      </xdr:spPr>
    </xdr:pic>
    <xdr:clientData/>
  </xdr:twoCellAnchor>
  <xdr:twoCellAnchor editAs="oneCell">
    <xdr:from>
      <xdr:col>0</xdr:col>
      <xdr:colOff>0</xdr:colOff>
      <xdr:row>31</xdr:row>
      <xdr:rowOff>0</xdr:rowOff>
    </xdr:from>
    <xdr:to>
      <xdr:col>0</xdr:col>
      <xdr:colOff>1701</xdr:colOff>
      <xdr:row>31</xdr:row>
      <xdr:rowOff>241414</xdr:rowOff>
    </xdr:to>
    <xdr:pic>
      <xdr:nvPicPr>
        <xdr:cNvPr id="32" name="il_fi" descr="http://upload.wikimedia.org/wikipedia/commons/1/16/Cleftpalate.jpeg">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1"/>
        <a:srcRect l="6818" t="8664" r="52272" b="28880"/>
        <a:stretch>
          <a:fillRect/>
        </a:stretch>
      </xdr:blipFill>
      <xdr:spPr bwMode="auto">
        <a:xfrm>
          <a:off x="0" y="11420475"/>
          <a:ext cx="1701" cy="384289"/>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7</xdr:row>
      <xdr:rowOff>852726</xdr:rowOff>
    </xdr:to>
    <xdr:pic>
      <xdr:nvPicPr>
        <xdr:cNvPr id="33" name="il_fi" descr="http://upload.wikimedia.org/wikipedia/commons/thumb/2/2b/Weight_vs_gestational_Age.jpg/230px-Weight_vs_gestational_Age.jpg">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2371725"/>
          <a:ext cx="1701" cy="376476"/>
        </a:xfrm>
        <a:prstGeom prst="rect">
          <a:avLst/>
        </a:prstGeom>
        <a:noFill/>
        <a:ln w="9525">
          <a:noFill/>
          <a:miter lim="800000"/>
          <a:headEnd/>
          <a:tailEnd/>
        </a:ln>
      </xdr:spPr>
    </xdr:pic>
    <xdr:clientData/>
  </xdr:twoCellAnchor>
  <xdr:twoCellAnchor editAs="oneCell">
    <xdr:from>
      <xdr:col>0</xdr:col>
      <xdr:colOff>0</xdr:colOff>
      <xdr:row>12</xdr:row>
      <xdr:rowOff>0</xdr:rowOff>
    </xdr:from>
    <xdr:to>
      <xdr:col>0</xdr:col>
      <xdr:colOff>1701</xdr:colOff>
      <xdr:row>12</xdr:row>
      <xdr:rowOff>240845</xdr:rowOff>
    </xdr:to>
    <xdr:pic>
      <xdr:nvPicPr>
        <xdr:cNvPr id="34" name="il_fi" descr="http://www.raising-twins.com/images/preemiedadhand.jpg">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19600"/>
          <a:ext cx="1701" cy="383720"/>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7</xdr:row>
      <xdr:rowOff>852726</xdr:rowOff>
    </xdr:to>
    <xdr:pic>
      <xdr:nvPicPr>
        <xdr:cNvPr id="35" name="il_fi" descr="http://upload.wikimedia.org/wikipedia/commons/thumb/2/2b/Weight_vs_gestational_Age.jpg/230px-Weight_vs_gestational_Age.jpg">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2371725"/>
          <a:ext cx="1701" cy="376476"/>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36" name="il_fi" descr="http://upload.wikimedia.org/wikipedia/commons/thumb/2/2b/Weight_vs_gestational_Age.jpg/230px-Weight_vs_gestational_Age.jpg">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187096</xdr:rowOff>
    </xdr:to>
    <xdr:pic>
      <xdr:nvPicPr>
        <xdr:cNvPr id="37" name="il_fi" descr="http://www.raising-twins.com/images/preemiedadhand.jpg">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800350"/>
          <a:ext cx="1701" cy="329971"/>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7</xdr:row>
      <xdr:rowOff>852726</xdr:rowOff>
    </xdr:to>
    <xdr:pic>
      <xdr:nvPicPr>
        <xdr:cNvPr id="38" name="il_fi" descr="http://upload.wikimedia.org/wikipedia/commons/thumb/2/2b/Weight_vs_gestational_Age.jpg/230px-Weight_vs_gestational_Age.jpg">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2371725"/>
          <a:ext cx="1701" cy="376476"/>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39" name="il_fi" descr="http://upload.wikimedia.org/wikipedia/commons/thumb/2/2b/Weight_vs_gestational_Age.jpg/230px-Weight_vs_gestational_Age.jpg">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194923</xdr:rowOff>
    </xdr:to>
    <xdr:pic>
      <xdr:nvPicPr>
        <xdr:cNvPr id="40" name="il_fi" descr="http://www.raising-twins.com/images/preemiedadhand.jpg">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467100"/>
          <a:ext cx="1701" cy="337798"/>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41" name="il_fi" descr="http://upload.wikimedia.org/wikipedia/commons/thumb/2/2b/Weight_vs_gestational_Age.jpg/230px-Weight_vs_gestational_Age.jpg">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7</xdr:row>
      <xdr:rowOff>666750</xdr:rowOff>
    </xdr:from>
    <xdr:to>
      <xdr:col>0</xdr:col>
      <xdr:colOff>1701</xdr:colOff>
      <xdr:row>7</xdr:row>
      <xdr:rowOff>852726</xdr:rowOff>
    </xdr:to>
    <xdr:pic>
      <xdr:nvPicPr>
        <xdr:cNvPr id="42" name="il_fi" descr="http://upload.wikimedia.org/wikipedia/commons/thumb/2/2b/Weight_vs_gestational_Age.jpg/230px-Weight_vs_gestational_Age.jpg">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2371725"/>
          <a:ext cx="1701" cy="376476"/>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43" name="il_fi" descr="http://upload.wikimedia.org/wikipedia/commons/thumb/2/2b/Weight_vs_gestational_Age.jpg/230px-Weight_vs_gestational_Age.jpg">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187099</xdr:rowOff>
    </xdr:to>
    <xdr:pic>
      <xdr:nvPicPr>
        <xdr:cNvPr id="44" name="il_fi" descr="http://www.raising-twins.com/images/preemiedadhand.jpg">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133725"/>
          <a:ext cx="1701" cy="329974"/>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45" name="il_fi" descr="http://upload.wikimedia.org/wikipedia/commons/thumb/2/2b/Weight_vs_gestational_Age.jpg/230px-Weight_vs_gestational_Age.jpg">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239144</xdr:rowOff>
    </xdr:to>
    <xdr:pic>
      <xdr:nvPicPr>
        <xdr:cNvPr id="46" name="il_fi" descr="http://upload.wikimedia.org/wikipedia/commons/thumb/2/2b/Weight_vs_gestational_Age.jpg/230px-Weight_vs_gestational_Age.jpg">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086100"/>
          <a:ext cx="1701" cy="382019"/>
        </a:xfrm>
        <a:prstGeom prst="rect">
          <a:avLst/>
        </a:prstGeom>
        <a:noFill/>
        <a:ln w="9525">
          <a:noFill/>
          <a:miter lim="800000"/>
          <a:headEnd/>
          <a:tailEnd/>
        </a:ln>
      </xdr:spPr>
    </xdr:pic>
    <xdr:clientData/>
  </xdr:twoCellAnchor>
  <xdr:twoCellAnchor editAs="oneCell">
    <xdr:from>
      <xdr:col>0</xdr:col>
      <xdr:colOff>0</xdr:colOff>
      <xdr:row>31</xdr:row>
      <xdr:rowOff>57150</xdr:rowOff>
    </xdr:from>
    <xdr:to>
      <xdr:col>0</xdr:col>
      <xdr:colOff>1701</xdr:colOff>
      <xdr:row>31</xdr:row>
      <xdr:rowOff>241867</xdr:rowOff>
    </xdr:to>
    <xdr:pic>
      <xdr:nvPicPr>
        <xdr:cNvPr id="47" name="il_fi" descr="http://www.cdc.gov/ncbddd/birthdefects/images/gastroschisis-web.jpg">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0" y="11477625"/>
          <a:ext cx="1701" cy="327592"/>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225196</xdr:rowOff>
    </xdr:to>
    <xdr:pic>
      <xdr:nvPicPr>
        <xdr:cNvPr id="48" name="il_fi" descr="http://www.nlm.nih.gov/medlineplus/ency/images/ency/fullsize/9288.jpg">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13"/>
        <a:srcRect/>
        <a:stretch>
          <a:fillRect/>
        </a:stretch>
      </xdr:blipFill>
      <xdr:spPr bwMode="auto">
        <a:xfrm>
          <a:off x="0" y="2762250"/>
          <a:ext cx="1701" cy="368071"/>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215674</xdr:rowOff>
    </xdr:to>
    <xdr:pic>
      <xdr:nvPicPr>
        <xdr:cNvPr id="49" name="il_fi" descr="http://www.riversideonline.com/source/images/image_popup/r7_placentaprevia.jpg">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4"/>
        <a:srcRect/>
        <a:stretch>
          <a:fillRect/>
        </a:stretch>
      </xdr:blipFill>
      <xdr:spPr bwMode="auto">
        <a:xfrm>
          <a:off x="0" y="3105150"/>
          <a:ext cx="1701" cy="358549"/>
        </a:xfrm>
        <a:prstGeom prst="rect">
          <a:avLst/>
        </a:prstGeom>
        <a:noFill/>
        <a:ln w="9525">
          <a:noFill/>
          <a:miter lim="800000"/>
          <a:headEnd/>
          <a:tailEnd/>
        </a:ln>
      </xdr:spPr>
    </xdr:pic>
    <xdr:clientData/>
  </xdr:twoCellAnchor>
  <xdr:twoCellAnchor editAs="oneCell">
    <xdr:from>
      <xdr:col>0</xdr:col>
      <xdr:colOff>0</xdr:colOff>
      <xdr:row>8</xdr:row>
      <xdr:rowOff>0</xdr:rowOff>
    </xdr:from>
    <xdr:to>
      <xdr:col>0</xdr:col>
      <xdr:colOff>1701</xdr:colOff>
      <xdr:row>8</xdr:row>
      <xdr:rowOff>204447</xdr:rowOff>
    </xdr:to>
    <xdr:pic>
      <xdr:nvPicPr>
        <xdr:cNvPr id="50" name="il_fi" descr="http://www.pennmedicine.org/health_info/pregnancy/graphics/images/en/19747.jpg">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15"/>
        <a:srcRect/>
        <a:stretch>
          <a:fillRect/>
        </a:stretch>
      </xdr:blipFill>
      <xdr:spPr bwMode="auto">
        <a:xfrm>
          <a:off x="0" y="3457575"/>
          <a:ext cx="1701" cy="347322"/>
        </a:xfrm>
        <a:prstGeom prst="rect">
          <a:avLst/>
        </a:prstGeom>
        <a:noFill/>
        <a:ln w="9525">
          <a:noFill/>
          <a:miter lim="800000"/>
          <a:headEnd/>
          <a:tailEnd/>
        </a:ln>
      </xdr:spPr>
    </xdr:pic>
    <xdr:clientData/>
  </xdr:twoCellAnchor>
  <xdr:twoCellAnchor editAs="oneCell">
    <xdr:from>
      <xdr:col>0</xdr:col>
      <xdr:colOff>942975</xdr:colOff>
      <xdr:row>7</xdr:row>
      <xdr:rowOff>0</xdr:rowOff>
    </xdr:from>
    <xdr:to>
      <xdr:col>0</xdr:col>
      <xdr:colOff>942975</xdr:colOff>
      <xdr:row>7</xdr:row>
      <xdr:rowOff>187826</xdr:rowOff>
    </xdr:to>
    <xdr:pic>
      <xdr:nvPicPr>
        <xdr:cNvPr id="51" name="il_fi" descr="http://bibliotecavivente.files.wordpress.com/2011/03/italia.gif">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42975" y="1704975"/>
          <a:ext cx="0" cy="340226"/>
        </a:xfrm>
        <a:prstGeom prst="rect">
          <a:avLst/>
        </a:prstGeom>
        <a:noFill/>
        <a:ln w="9525">
          <a:noFill/>
          <a:miter lim="800000"/>
          <a:headEnd/>
          <a:tailEnd/>
        </a:ln>
      </xdr:spPr>
    </xdr:pic>
    <xdr:clientData/>
  </xdr:twoCellAnchor>
  <xdr:twoCellAnchor editAs="oneCell">
    <xdr:from>
      <xdr:col>0</xdr:col>
      <xdr:colOff>0</xdr:colOff>
      <xdr:row>22</xdr:row>
      <xdr:rowOff>0</xdr:rowOff>
    </xdr:from>
    <xdr:to>
      <xdr:col>0</xdr:col>
      <xdr:colOff>1701</xdr:colOff>
      <xdr:row>22</xdr:row>
      <xdr:rowOff>234722</xdr:rowOff>
    </xdr:to>
    <xdr:pic>
      <xdr:nvPicPr>
        <xdr:cNvPr id="52" name="Picture 917" descr="http://www.aafp.org/afp/2004/0615/afp20040615p2863-f1.gif">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8420100"/>
          <a:ext cx="1701" cy="377597"/>
        </a:xfrm>
        <a:prstGeom prst="rect">
          <a:avLst/>
        </a:prstGeom>
        <a:noFill/>
        <a:ln w="9525">
          <a:noFill/>
          <a:miter lim="800000"/>
          <a:headEnd/>
          <a:tailEnd/>
        </a:ln>
      </xdr:spPr>
    </xdr:pic>
    <xdr:clientData/>
  </xdr:twoCellAnchor>
  <xdr:twoCellAnchor editAs="oneCell">
    <xdr:from>
      <xdr:col>0</xdr:col>
      <xdr:colOff>1400175</xdr:colOff>
      <xdr:row>35</xdr:row>
      <xdr:rowOff>0</xdr:rowOff>
    </xdr:from>
    <xdr:to>
      <xdr:col>0</xdr:col>
      <xdr:colOff>1401876</xdr:colOff>
      <xdr:row>35</xdr:row>
      <xdr:rowOff>203087</xdr:rowOff>
    </xdr:to>
    <xdr:pic>
      <xdr:nvPicPr>
        <xdr:cNvPr id="53" name="il_fi" descr="http://www.raising-twins.com/images/preemiedadhand.jpg">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6421100"/>
          <a:ext cx="1701" cy="374537"/>
        </a:xfrm>
        <a:prstGeom prst="rect">
          <a:avLst/>
        </a:prstGeom>
        <a:noFill/>
        <a:ln w="9525">
          <a:noFill/>
          <a:miter lim="800000"/>
          <a:headEnd/>
          <a:tailEnd/>
        </a:ln>
      </xdr:spPr>
    </xdr:pic>
    <xdr:clientData/>
  </xdr:twoCellAnchor>
  <xdr:twoCellAnchor editAs="oneCell">
    <xdr:from>
      <xdr:col>0</xdr:col>
      <xdr:colOff>1400175</xdr:colOff>
      <xdr:row>35</xdr:row>
      <xdr:rowOff>0</xdr:rowOff>
    </xdr:from>
    <xdr:to>
      <xdr:col>0</xdr:col>
      <xdr:colOff>1401876</xdr:colOff>
      <xdr:row>35</xdr:row>
      <xdr:rowOff>203087</xdr:rowOff>
    </xdr:to>
    <xdr:pic>
      <xdr:nvPicPr>
        <xdr:cNvPr id="54" name="il_fi" descr="http://www.raising-twins.com/images/preemiedadhand.jpg">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0175" y="16421100"/>
          <a:ext cx="1701" cy="374537"/>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33</xdr:row>
      <xdr:rowOff>44222</xdr:rowOff>
    </xdr:to>
    <xdr:pic>
      <xdr:nvPicPr>
        <xdr:cNvPr id="55" name="il_fi" descr="http://www.raising-twins.com/images/preemiedadhand.jpg">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420725"/>
          <a:ext cx="1701" cy="577622"/>
        </a:xfrm>
        <a:prstGeom prst="rect">
          <a:avLst/>
        </a:prstGeom>
        <a:noFill/>
        <a:ln w="9525">
          <a:noFill/>
          <a:miter lim="800000"/>
          <a:headEnd/>
          <a:tailEnd/>
        </a:ln>
      </xdr:spPr>
    </xdr:pic>
    <xdr:clientData/>
  </xdr:twoCellAnchor>
  <xdr:twoCellAnchor editAs="oneCell">
    <xdr:from>
      <xdr:col>0</xdr:col>
      <xdr:colOff>0</xdr:colOff>
      <xdr:row>33</xdr:row>
      <xdr:rowOff>0</xdr:rowOff>
    </xdr:from>
    <xdr:to>
      <xdr:col>0</xdr:col>
      <xdr:colOff>1701</xdr:colOff>
      <xdr:row>33</xdr:row>
      <xdr:rowOff>240166</xdr:rowOff>
    </xdr:to>
    <xdr:pic>
      <xdr:nvPicPr>
        <xdr:cNvPr id="56" name="il_fi" descr="http://www.raising-twins.com/images/preemiedadhand.jpg">
          <a:extLst>
            <a:ext uri="{FF2B5EF4-FFF2-40B4-BE49-F238E27FC236}">
              <a16:creationId xmlns:a16="http://schemas.microsoft.com/office/drawing/2014/main" id="{00000000-0008-0000-05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4754225"/>
          <a:ext cx="1701" cy="383041"/>
        </a:xfrm>
        <a:prstGeom prst="rect">
          <a:avLst/>
        </a:prstGeom>
        <a:noFill/>
        <a:ln w="9525">
          <a:noFill/>
          <a:miter lim="800000"/>
          <a:headEnd/>
          <a:tailEnd/>
        </a:ln>
      </xdr:spPr>
    </xdr:pic>
    <xdr:clientData/>
  </xdr:twoCellAnchor>
  <xdr:twoCellAnchor editAs="oneCell">
    <xdr:from>
      <xdr:col>0</xdr:col>
      <xdr:colOff>0</xdr:colOff>
      <xdr:row>33</xdr:row>
      <xdr:rowOff>0</xdr:rowOff>
    </xdr:from>
    <xdr:to>
      <xdr:col>0</xdr:col>
      <xdr:colOff>1701</xdr:colOff>
      <xdr:row>33</xdr:row>
      <xdr:rowOff>192542</xdr:rowOff>
    </xdr:to>
    <xdr:pic>
      <xdr:nvPicPr>
        <xdr:cNvPr id="57" name="il_fi" descr="http://www.raising-twins.com/images/preemiedadhand.jpg">
          <a:extLst>
            <a:ext uri="{FF2B5EF4-FFF2-40B4-BE49-F238E27FC236}">
              <a16:creationId xmlns:a16="http://schemas.microsoft.com/office/drawing/2014/main" id="{00000000-0008-0000-05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4801850"/>
          <a:ext cx="1701" cy="335417"/>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240163</xdr:rowOff>
    </xdr:to>
    <xdr:pic>
      <xdr:nvPicPr>
        <xdr:cNvPr id="58" name="il_fi" descr="http://www.raising-twins.com/images/preemiedadhand.jpg">
          <a:extLst>
            <a:ext uri="{FF2B5EF4-FFF2-40B4-BE49-F238E27FC236}">
              <a16:creationId xmlns:a16="http://schemas.microsoft.com/office/drawing/2014/main" id="{00000000-0008-0000-05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420725"/>
          <a:ext cx="1701" cy="383038"/>
        </a:xfrm>
        <a:prstGeom prst="rect">
          <a:avLst/>
        </a:prstGeom>
        <a:noFill/>
        <a:ln w="9525">
          <a:noFill/>
          <a:miter lim="800000"/>
          <a:headEnd/>
          <a:tailEnd/>
        </a:ln>
      </xdr:spPr>
    </xdr:pic>
    <xdr:clientData/>
  </xdr:twoCellAnchor>
  <xdr:twoCellAnchor editAs="oneCell">
    <xdr:from>
      <xdr:col>0</xdr:col>
      <xdr:colOff>0</xdr:colOff>
      <xdr:row>32</xdr:row>
      <xdr:rowOff>0</xdr:rowOff>
    </xdr:from>
    <xdr:to>
      <xdr:col>0</xdr:col>
      <xdr:colOff>1701</xdr:colOff>
      <xdr:row>32</xdr:row>
      <xdr:rowOff>191858</xdr:rowOff>
    </xdr:to>
    <xdr:pic>
      <xdr:nvPicPr>
        <xdr:cNvPr id="59" name="il_fi" descr="http://www.raising-twins.com/images/preemiedadhand.jpg">
          <a:extLst>
            <a:ext uri="{FF2B5EF4-FFF2-40B4-BE49-F238E27FC236}">
              <a16:creationId xmlns:a16="http://schemas.microsoft.com/office/drawing/2014/main" id="{00000000-0008-0000-05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468350"/>
          <a:ext cx="1701" cy="334733"/>
        </a:xfrm>
        <a:prstGeom prst="rect">
          <a:avLst/>
        </a:prstGeom>
        <a:noFill/>
        <a:ln w="9525">
          <a:noFill/>
          <a:miter lim="800000"/>
          <a:headEnd/>
          <a:tailEnd/>
        </a:ln>
      </xdr:spPr>
    </xdr:pic>
    <xdr:clientData/>
  </xdr:twoCellAnchor>
  <xdr:twoCellAnchor editAs="oneCell">
    <xdr:from>
      <xdr:col>0</xdr:col>
      <xdr:colOff>567461</xdr:colOff>
      <xdr:row>50</xdr:row>
      <xdr:rowOff>0</xdr:rowOff>
    </xdr:from>
    <xdr:to>
      <xdr:col>0</xdr:col>
      <xdr:colOff>567461</xdr:colOff>
      <xdr:row>54</xdr:row>
      <xdr:rowOff>55074</xdr:rowOff>
    </xdr:to>
    <xdr:pic>
      <xdr:nvPicPr>
        <xdr:cNvPr id="61" name="il_fi" descr="http://www.raising-twins.com/images/preemiedadhand.jpg">
          <a:extLst>
            <a:ext uri="{FF2B5EF4-FFF2-40B4-BE49-F238E27FC236}">
              <a16:creationId xmlns:a16="http://schemas.microsoft.com/office/drawing/2014/main" id="{00000000-0008-0000-05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67461" y="20295635"/>
          <a:ext cx="0" cy="1274274"/>
        </a:xfrm>
        <a:prstGeom prst="rect">
          <a:avLst/>
        </a:prstGeom>
        <a:noFill/>
        <a:ln w="9525">
          <a:noFill/>
          <a:miter lim="800000"/>
          <a:headEnd/>
          <a:tailEnd/>
        </a:ln>
      </xdr:spPr>
    </xdr:pic>
    <xdr:clientData/>
  </xdr:twoCellAnchor>
  <xdr:twoCellAnchor editAs="oneCell">
    <xdr:from>
      <xdr:col>26</xdr:col>
      <xdr:colOff>58511</xdr:colOff>
      <xdr:row>38</xdr:row>
      <xdr:rowOff>136071</xdr:rowOff>
    </xdr:from>
    <xdr:to>
      <xdr:col>26</xdr:col>
      <xdr:colOff>60212</xdr:colOff>
      <xdr:row>38</xdr:row>
      <xdr:rowOff>331901</xdr:rowOff>
    </xdr:to>
    <xdr:pic>
      <xdr:nvPicPr>
        <xdr:cNvPr id="62" name="il_fi" descr="http://www.raising-twins.com/images/preemiedadhand.jpg">
          <a:extLst>
            <a:ext uri="{FF2B5EF4-FFF2-40B4-BE49-F238E27FC236}">
              <a16:creationId xmlns:a16="http://schemas.microsoft.com/office/drawing/2014/main" id="{00000000-0008-0000-05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726886" y="17395371"/>
          <a:ext cx="1701" cy="243455"/>
        </a:xfrm>
        <a:prstGeom prst="rect">
          <a:avLst/>
        </a:prstGeom>
        <a:noFill/>
        <a:ln w="9525">
          <a:noFill/>
          <a:miter lim="800000"/>
          <a:headEnd/>
          <a:tailEnd/>
        </a:ln>
      </xdr:spPr>
    </xdr:pic>
    <xdr:clientData/>
  </xdr:twoCellAnchor>
  <xdr:oneCellAnchor>
    <xdr:from>
      <xdr:col>0</xdr:col>
      <xdr:colOff>58511</xdr:colOff>
      <xdr:row>37</xdr:row>
      <xdr:rowOff>136071</xdr:rowOff>
    </xdr:from>
    <xdr:ext cx="1701" cy="573202"/>
    <xdr:pic>
      <xdr:nvPicPr>
        <xdr:cNvPr id="63" name="il_fi" descr="http://www.raising-twins.com/images/preemiedadhand.jpg">
          <a:extLst>
            <a:ext uri="{FF2B5EF4-FFF2-40B4-BE49-F238E27FC236}">
              <a16:creationId xmlns:a16="http://schemas.microsoft.com/office/drawing/2014/main" id="{00000000-0008-0000-0500-00003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8511" y="17157246"/>
          <a:ext cx="1701" cy="573202"/>
        </a:xfrm>
        <a:prstGeom prst="rect">
          <a:avLst/>
        </a:prstGeom>
        <a:noFill/>
        <a:ln w="9525">
          <a:noFill/>
          <a:miter lim="800000"/>
          <a:headEnd/>
          <a:tailEnd/>
        </a:ln>
      </xdr:spPr>
    </xdr:pic>
    <xdr:clientData/>
  </xdr:oneCellAnchor>
  <xdr:twoCellAnchor editAs="oneCell">
    <xdr:from>
      <xdr:col>0</xdr:col>
      <xdr:colOff>0</xdr:colOff>
      <xdr:row>14</xdr:row>
      <xdr:rowOff>0</xdr:rowOff>
    </xdr:from>
    <xdr:to>
      <xdr:col>0</xdr:col>
      <xdr:colOff>1701</xdr:colOff>
      <xdr:row>14</xdr:row>
      <xdr:rowOff>196624</xdr:rowOff>
    </xdr:to>
    <xdr:pic>
      <xdr:nvPicPr>
        <xdr:cNvPr id="64" name="rg_hi" descr="http://t2.gstatic.com/images?q=tbn:ANd9GcQvnUfzO0L-ENvncyg5_OVF_7trtgItE8yJQ1VAp3ssYLuN089qIQ">
          <a:extLst>
            <a:ext uri="{FF2B5EF4-FFF2-40B4-BE49-F238E27FC236}">
              <a16:creationId xmlns:a16="http://schemas.microsoft.com/office/drawing/2014/main" id="{00000000-0008-0000-0500-000040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5124450"/>
          <a:ext cx="1701" cy="339499"/>
        </a:xfrm>
        <a:prstGeom prst="rect">
          <a:avLst/>
        </a:prstGeom>
        <a:noFill/>
        <a:ln w="9525">
          <a:noFill/>
          <a:miter lim="800000"/>
          <a:headEnd/>
          <a:tailEnd/>
        </a:ln>
      </xdr:spPr>
    </xdr:pic>
    <xdr:clientData/>
  </xdr:twoCellAnchor>
  <xdr:twoCellAnchor editAs="oneCell">
    <xdr:from>
      <xdr:col>0</xdr:col>
      <xdr:colOff>0</xdr:colOff>
      <xdr:row>14</xdr:row>
      <xdr:rowOff>0</xdr:rowOff>
    </xdr:from>
    <xdr:to>
      <xdr:col>0</xdr:col>
      <xdr:colOff>1701</xdr:colOff>
      <xdr:row>14</xdr:row>
      <xdr:rowOff>234724</xdr:rowOff>
    </xdr:to>
    <xdr:pic>
      <xdr:nvPicPr>
        <xdr:cNvPr id="65" name="il_fi" descr="http://www.francescomorante.it/images/315b1.jpg">
          <a:extLst>
            <a:ext uri="{FF2B5EF4-FFF2-40B4-BE49-F238E27FC236}">
              <a16:creationId xmlns:a16="http://schemas.microsoft.com/office/drawing/2014/main" id="{00000000-0008-0000-0500-00004100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0" y="5086350"/>
          <a:ext cx="1701" cy="377599"/>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241867</xdr:rowOff>
    </xdr:to>
    <xdr:pic>
      <xdr:nvPicPr>
        <xdr:cNvPr id="66" name="il_fi" descr="http://www.raising-twins.com/images/preemiedadhand.jpg">
          <a:extLst>
            <a:ext uri="{FF2B5EF4-FFF2-40B4-BE49-F238E27FC236}">
              <a16:creationId xmlns:a16="http://schemas.microsoft.com/office/drawing/2014/main" id="{00000000-0008-0000-0500-00004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11900"/>
          <a:ext cx="1701" cy="289492"/>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240091</xdr:rowOff>
    </xdr:to>
    <xdr:pic>
      <xdr:nvPicPr>
        <xdr:cNvPr id="67" name="il_fi" descr="http://upload.wikimedia.org/wikipedia/commons/thumb/2/2b/Weight_vs_gestational_Age.jpg/230px-Weight_vs_gestational_Age.jpg">
          <a:extLst>
            <a:ext uri="{FF2B5EF4-FFF2-40B4-BE49-F238E27FC236}">
              <a16:creationId xmlns:a16="http://schemas.microsoft.com/office/drawing/2014/main" id="{00000000-0008-0000-0500-000043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011900"/>
          <a:ext cx="1701" cy="287716"/>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234722</xdr:rowOff>
    </xdr:to>
    <xdr:pic>
      <xdr:nvPicPr>
        <xdr:cNvPr id="68" name="il_fi" descr="http://www.raising-twins.com/images/preemiedadhand.jpg">
          <a:extLst>
            <a:ext uri="{FF2B5EF4-FFF2-40B4-BE49-F238E27FC236}">
              <a16:creationId xmlns:a16="http://schemas.microsoft.com/office/drawing/2014/main" id="{00000000-0008-0000-0500-00004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11900"/>
          <a:ext cx="1701" cy="282347"/>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240091</xdr:rowOff>
    </xdr:to>
    <xdr:pic>
      <xdr:nvPicPr>
        <xdr:cNvPr id="69" name="il_fi" descr="http://upload.wikimedia.org/wikipedia/commons/thumb/2/2b/Weight_vs_gestational_Age.jpg/230px-Weight_vs_gestational_Age.jpg">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011900"/>
          <a:ext cx="1701" cy="287716"/>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240091</xdr:rowOff>
    </xdr:to>
    <xdr:pic>
      <xdr:nvPicPr>
        <xdr:cNvPr id="70" name="il_fi" descr="http://upload.wikimedia.org/wikipedia/commons/thumb/2/2b/Weight_vs_gestational_Age.jpg/230px-Weight_vs_gestational_Age.jpg">
          <a:extLst>
            <a:ext uri="{FF2B5EF4-FFF2-40B4-BE49-F238E27FC236}">
              <a16:creationId xmlns:a16="http://schemas.microsoft.com/office/drawing/2014/main" id="{00000000-0008-0000-0500-00004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011900"/>
          <a:ext cx="1701" cy="287716"/>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240091</xdr:rowOff>
    </xdr:to>
    <xdr:pic>
      <xdr:nvPicPr>
        <xdr:cNvPr id="71" name="il_fi" descr="http://upload.wikimedia.org/wikipedia/commons/thumb/2/2b/Weight_vs_gestational_Age.jpg/230px-Weight_vs_gestational_Age.jpg">
          <a:extLst>
            <a:ext uri="{FF2B5EF4-FFF2-40B4-BE49-F238E27FC236}">
              <a16:creationId xmlns:a16="http://schemas.microsoft.com/office/drawing/2014/main" id="{00000000-0008-0000-0500-000047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011900"/>
          <a:ext cx="1701" cy="287716"/>
        </a:xfrm>
        <a:prstGeom prst="rect">
          <a:avLst/>
        </a:prstGeom>
        <a:noFill/>
        <a:ln w="9525">
          <a:noFill/>
          <a:miter lim="800000"/>
          <a:headEnd/>
          <a:tailEnd/>
        </a:ln>
      </xdr:spPr>
    </xdr:pic>
    <xdr:clientData/>
  </xdr:twoCellAnchor>
  <xdr:twoCellAnchor editAs="oneCell">
    <xdr:from>
      <xdr:col>0</xdr:col>
      <xdr:colOff>0</xdr:colOff>
      <xdr:row>45</xdr:row>
      <xdr:rowOff>47625</xdr:rowOff>
    </xdr:from>
    <xdr:to>
      <xdr:col>0</xdr:col>
      <xdr:colOff>1701</xdr:colOff>
      <xdr:row>45</xdr:row>
      <xdr:rowOff>234724</xdr:rowOff>
    </xdr:to>
    <xdr:pic>
      <xdr:nvPicPr>
        <xdr:cNvPr id="72" name="il_fi" descr="http://www.raising-twins.com/images/preemiedadhand.jpg">
          <a:extLst>
            <a:ext uri="{FF2B5EF4-FFF2-40B4-BE49-F238E27FC236}">
              <a16:creationId xmlns:a16="http://schemas.microsoft.com/office/drawing/2014/main" id="{00000000-0008-0000-0500-00004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9525"/>
          <a:ext cx="1701" cy="234724"/>
        </a:xfrm>
        <a:prstGeom prst="rect">
          <a:avLst/>
        </a:prstGeom>
        <a:noFill/>
        <a:ln w="9525">
          <a:noFill/>
          <a:miter lim="800000"/>
          <a:headEnd/>
          <a:tailEnd/>
        </a:ln>
      </xdr:spPr>
    </xdr:pic>
    <xdr:clientData/>
  </xdr:twoCellAnchor>
  <xdr:twoCellAnchor editAs="oneCell">
    <xdr:from>
      <xdr:col>0</xdr:col>
      <xdr:colOff>0</xdr:colOff>
      <xdr:row>45</xdr:row>
      <xdr:rowOff>38100</xdr:rowOff>
    </xdr:from>
    <xdr:to>
      <xdr:col>0</xdr:col>
      <xdr:colOff>1701</xdr:colOff>
      <xdr:row>45</xdr:row>
      <xdr:rowOff>234724</xdr:rowOff>
    </xdr:to>
    <xdr:pic>
      <xdr:nvPicPr>
        <xdr:cNvPr id="73" name="il_fi" descr="http://www.raising-twins.com/images/preemiedadhand.jpg">
          <a:extLst>
            <a:ext uri="{FF2B5EF4-FFF2-40B4-BE49-F238E27FC236}">
              <a16:creationId xmlns:a16="http://schemas.microsoft.com/office/drawing/2014/main" id="{00000000-0008-0000-0500-00004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00"/>
          <a:ext cx="1701" cy="244249"/>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241867</xdr:rowOff>
    </xdr:to>
    <xdr:pic>
      <xdr:nvPicPr>
        <xdr:cNvPr id="74" name="il_fi" descr="http://ecochildsplay.com/wp-content/uploads/2008/08/18088.jpg">
          <a:extLst>
            <a:ext uri="{FF2B5EF4-FFF2-40B4-BE49-F238E27FC236}">
              <a16:creationId xmlns:a16="http://schemas.microsoft.com/office/drawing/2014/main" id="{00000000-0008-0000-0500-00004A00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0" y="19011900"/>
          <a:ext cx="1701" cy="289492"/>
        </a:xfrm>
        <a:prstGeom prst="rect">
          <a:avLst/>
        </a:prstGeom>
        <a:noFill/>
        <a:ln w="9525">
          <a:noFill/>
          <a:miter lim="800000"/>
          <a:headEnd/>
          <a:tailEnd/>
        </a:ln>
      </xdr:spPr>
    </xdr:pic>
    <xdr:clientData/>
  </xdr:twoCellAnchor>
  <xdr:twoCellAnchor editAs="oneCell">
    <xdr:from>
      <xdr:col>0</xdr:col>
      <xdr:colOff>0</xdr:colOff>
      <xdr:row>45</xdr:row>
      <xdr:rowOff>0</xdr:rowOff>
    </xdr:from>
    <xdr:to>
      <xdr:col>0</xdr:col>
      <xdr:colOff>1701</xdr:colOff>
      <xdr:row>45</xdr:row>
      <xdr:rowOff>234722</xdr:rowOff>
    </xdr:to>
    <xdr:pic>
      <xdr:nvPicPr>
        <xdr:cNvPr id="75" name="Picture 917" descr="http://www.aafp.org/afp/2004/0615/afp20040615p2863-f1.gif">
          <a:extLst>
            <a:ext uri="{FF2B5EF4-FFF2-40B4-BE49-F238E27FC236}">
              <a16:creationId xmlns:a16="http://schemas.microsoft.com/office/drawing/2014/main" id="{00000000-0008-0000-0500-00004B000000}"/>
            </a:ext>
          </a:extLst>
        </xdr:cNvPr>
        <xdr:cNvPicPr>
          <a:picLocks noChangeAspect="1" noChangeArrowheads="1"/>
        </xdr:cNvPicPr>
      </xdr:nvPicPr>
      <xdr:blipFill>
        <a:blip xmlns:r="http://schemas.openxmlformats.org/officeDocument/2006/relationships" r:embed="rId16"/>
        <a:srcRect/>
        <a:stretch>
          <a:fillRect/>
        </a:stretch>
      </xdr:blipFill>
      <xdr:spPr bwMode="auto">
        <a:xfrm>
          <a:off x="0" y="19011900"/>
          <a:ext cx="1701" cy="282347"/>
        </a:xfrm>
        <a:prstGeom prst="rect">
          <a:avLst/>
        </a:prstGeom>
        <a:noFill/>
        <a:ln w="9525">
          <a:noFill/>
          <a:miter lim="800000"/>
          <a:headEnd/>
          <a:tailEnd/>
        </a:ln>
      </xdr:spPr>
    </xdr:pic>
    <xdr:clientData/>
  </xdr:twoCellAnchor>
  <xdr:twoCellAnchor editAs="oneCell">
    <xdr:from>
      <xdr:col>0</xdr:col>
      <xdr:colOff>0</xdr:colOff>
      <xdr:row>46</xdr:row>
      <xdr:rowOff>0</xdr:rowOff>
    </xdr:from>
    <xdr:to>
      <xdr:col>0</xdr:col>
      <xdr:colOff>1701</xdr:colOff>
      <xdr:row>46</xdr:row>
      <xdr:rowOff>234723</xdr:rowOff>
    </xdr:to>
    <xdr:pic>
      <xdr:nvPicPr>
        <xdr:cNvPr id="76" name="il_fi" descr="http://www.raising-twins.com/images/preemiedadhand.jpg">
          <a:extLst>
            <a:ext uri="{FF2B5EF4-FFF2-40B4-BE49-F238E27FC236}">
              <a16:creationId xmlns:a16="http://schemas.microsoft.com/office/drawing/2014/main" id="{00000000-0008-0000-0500-00004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250025"/>
          <a:ext cx="1701" cy="282348"/>
        </a:xfrm>
        <a:prstGeom prst="rect">
          <a:avLst/>
        </a:prstGeom>
        <a:noFill/>
        <a:ln w="9525">
          <a:noFill/>
          <a:miter lim="800000"/>
          <a:headEnd/>
          <a:tailEnd/>
        </a:ln>
      </xdr:spPr>
    </xdr:pic>
    <xdr:clientData/>
  </xdr:twoCellAnchor>
  <xdr:twoCellAnchor editAs="oneCell">
    <xdr:from>
      <xdr:col>0</xdr:col>
      <xdr:colOff>0</xdr:colOff>
      <xdr:row>46</xdr:row>
      <xdr:rowOff>0</xdr:rowOff>
    </xdr:from>
    <xdr:to>
      <xdr:col>0</xdr:col>
      <xdr:colOff>1701</xdr:colOff>
      <xdr:row>46</xdr:row>
      <xdr:rowOff>240484</xdr:rowOff>
    </xdr:to>
    <xdr:pic>
      <xdr:nvPicPr>
        <xdr:cNvPr id="77" name="il_fi" descr="http://www.seattlechildrens.org/uploadedimages/Seattle_Childrens/cmsassets/Images/clubfoot-lg.jpg">
          <a:extLst>
            <a:ext uri="{FF2B5EF4-FFF2-40B4-BE49-F238E27FC236}">
              <a16:creationId xmlns:a16="http://schemas.microsoft.com/office/drawing/2014/main" id="{00000000-0008-0000-0500-00004D00000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0" y="19250025"/>
          <a:ext cx="1701" cy="288109"/>
        </a:xfrm>
        <a:prstGeom prst="rect">
          <a:avLst/>
        </a:prstGeom>
        <a:noFill/>
        <a:ln w="9525">
          <a:noFill/>
          <a:miter lim="800000"/>
          <a:headEnd/>
          <a:tailEnd/>
        </a:ln>
      </xdr:spPr>
    </xdr:pic>
    <xdr:clientData/>
  </xdr:twoCellAnchor>
  <xdr:twoCellAnchor>
    <xdr:from>
      <xdr:col>26</xdr:col>
      <xdr:colOff>2059781</xdr:colOff>
      <xdr:row>5</xdr:row>
      <xdr:rowOff>142878</xdr:rowOff>
    </xdr:from>
    <xdr:to>
      <xdr:col>27</xdr:col>
      <xdr:colOff>226219</xdr:colOff>
      <xdr:row>5</xdr:row>
      <xdr:rowOff>154781</xdr:rowOff>
    </xdr:to>
    <xdr:cxnSp macro="">
      <xdr:nvCxnSpPr>
        <xdr:cNvPr id="79" name="Straight Arrow Connector 78">
          <a:extLst>
            <a:ext uri="{FF2B5EF4-FFF2-40B4-BE49-F238E27FC236}">
              <a16:creationId xmlns:a16="http://schemas.microsoft.com/office/drawing/2014/main" id="{00000000-0008-0000-0500-00004F000000}"/>
            </a:ext>
          </a:extLst>
        </xdr:cNvPr>
        <xdr:cNvCxnSpPr/>
      </xdr:nvCxnSpPr>
      <xdr:spPr>
        <a:xfrm flipV="1">
          <a:off x="16252031" y="2238378"/>
          <a:ext cx="416719" cy="11903"/>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892968</xdr:colOff>
      <xdr:row>6</xdr:row>
      <xdr:rowOff>1</xdr:rowOff>
    </xdr:from>
    <xdr:to>
      <xdr:col>27</xdr:col>
      <xdr:colOff>892969</xdr:colOff>
      <xdr:row>7</xdr:row>
      <xdr:rowOff>23812</xdr:rowOff>
    </xdr:to>
    <xdr:cxnSp macro="">
      <xdr:nvCxnSpPr>
        <xdr:cNvPr id="80" name="Straight Arrow Connector 79">
          <a:extLst>
            <a:ext uri="{FF2B5EF4-FFF2-40B4-BE49-F238E27FC236}">
              <a16:creationId xmlns:a16="http://schemas.microsoft.com/office/drawing/2014/main" id="{00000000-0008-0000-0500-000050000000}"/>
            </a:ext>
          </a:extLst>
        </xdr:cNvPr>
        <xdr:cNvCxnSpPr/>
      </xdr:nvCxnSpPr>
      <xdr:spPr>
        <a:xfrm>
          <a:off x="16637793" y="2305051"/>
          <a:ext cx="1" cy="290511"/>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892968</xdr:colOff>
      <xdr:row>6</xdr:row>
      <xdr:rowOff>1</xdr:rowOff>
    </xdr:from>
    <xdr:to>
      <xdr:col>27</xdr:col>
      <xdr:colOff>892969</xdr:colOff>
      <xdr:row>7</xdr:row>
      <xdr:rowOff>23812</xdr:rowOff>
    </xdr:to>
    <xdr:cxnSp macro="">
      <xdr:nvCxnSpPr>
        <xdr:cNvPr id="81" name="Straight Arrow Connector 80">
          <a:extLst>
            <a:ext uri="{FF2B5EF4-FFF2-40B4-BE49-F238E27FC236}">
              <a16:creationId xmlns:a16="http://schemas.microsoft.com/office/drawing/2014/main" id="{00000000-0008-0000-0500-000051000000}"/>
            </a:ext>
          </a:extLst>
        </xdr:cNvPr>
        <xdr:cNvCxnSpPr/>
      </xdr:nvCxnSpPr>
      <xdr:spPr>
        <a:xfrm>
          <a:off x="16637793" y="2305051"/>
          <a:ext cx="1" cy="290511"/>
        </a:xfrm>
        <a:prstGeom prst="straightConnector1">
          <a:avLst/>
        </a:prstGeom>
        <a:ln w="571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2059781</xdr:colOff>
      <xdr:row>7</xdr:row>
      <xdr:rowOff>797719</xdr:rowOff>
    </xdr:from>
    <xdr:to>
      <xdr:col>27</xdr:col>
      <xdr:colOff>130970</xdr:colOff>
      <xdr:row>7</xdr:row>
      <xdr:rowOff>809625</xdr:rowOff>
    </xdr:to>
    <xdr:cxnSp macro="">
      <xdr:nvCxnSpPr>
        <xdr:cNvPr id="82" name="Straight Arrow Connector 81">
          <a:extLst>
            <a:ext uri="{FF2B5EF4-FFF2-40B4-BE49-F238E27FC236}">
              <a16:creationId xmlns:a16="http://schemas.microsoft.com/office/drawing/2014/main" id="{00000000-0008-0000-0500-000052000000}"/>
            </a:ext>
          </a:extLst>
        </xdr:cNvPr>
        <xdr:cNvCxnSpPr/>
      </xdr:nvCxnSpPr>
      <xdr:spPr>
        <a:xfrm flipH="1">
          <a:off x="16252031" y="3440907"/>
          <a:ext cx="321470" cy="11906"/>
        </a:xfrm>
        <a:prstGeom prst="straightConnector1">
          <a:avLst/>
        </a:prstGeom>
        <a:ln w="57150">
          <a:prstDash val="solid"/>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23813</xdr:colOff>
      <xdr:row>0</xdr:row>
      <xdr:rowOff>0</xdr:rowOff>
    </xdr:from>
    <xdr:to>
      <xdr:col>0</xdr:col>
      <xdr:colOff>2314936</xdr:colOff>
      <xdr:row>0</xdr:row>
      <xdr:rowOff>854116</xdr:rowOff>
    </xdr:to>
    <xdr:pic>
      <xdr:nvPicPr>
        <xdr:cNvPr id="83" name="Picture 3">
          <a:extLst>
            <a:ext uri="{FF2B5EF4-FFF2-40B4-BE49-F238E27FC236}">
              <a16:creationId xmlns:a16="http://schemas.microsoft.com/office/drawing/2014/main" id="{00000000-0008-0000-0500-000053000000}"/>
            </a:ext>
          </a:extLst>
        </xdr:cNvPr>
        <xdr:cNvPicPr>
          <a:picLocks noChangeAspect="1" noChangeArrowheads="1"/>
        </xdr:cNvPicPr>
      </xdr:nvPicPr>
      <xdr:blipFill>
        <a:blip xmlns:r="http://schemas.openxmlformats.org/officeDocument/2006/relationships" r:embed="rId17" cstate="print"/>
        <a:srcRect r="48190"/>
        <a:stretch>
          <a:fillRect/>
        </a:stretch>
      </xdr:blipFill>
      <xdr:spPr bwMode="auto">
        <a:xfrm>
          <a:off x="23813" y="0"/>
          <a:ext cx="2291123" cy="854116"/>
        </a:xfrm>
        <a:prstGeom prst="rect">
          <a:avLst/>
        </a:prstGeom>
        <a:noFill/>
        <a:ln w="19050">
          <a:solidFill>
            <a:srgbClr val="0070C0"/>
          </a:solid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3</xdr:col>
      <xdr:colOff>2200275</xdr:colOff>
      <xdr:row>25</xdr:row>
      <xdr:rowOff>5443</xdr:rowOff>
    </xdr:to>
    <xdr:pic>
      <xdr:nvPicPr>
        <xdr:cNvPr id="7" name="Picture 2">
          <a:extLst>
            <a:ext uri="{FF2B5EF4-FFF2-40B4-BE49-F238E27FC236}">
              <a16:creationId xmlns:a16="http://schemas.microsoft.com/office/drawing/2014/main" id="{00000000-0008-0000-0600-000007000000}"/>
            </a:ext>
          </a:extLst>
        </xdr:cNvPr>
        <xdr:cNvPicPr>
          <a:picLocks noGrp="1" noChangeAspect="1" noChangeArrowheads="1"/>
        </xdr:cNvPicPr>
      </xdr:nvPicPr>
      <xdr:blipFill>
        <a:blip xmlns:r="http://schemas.openxmlformats.org/officeDocument/2006/relationships" r:embed="rId1" cstate="print"/>
        <a:srcRect l="19572" t="26088" r="30311" b="10272"/>
        <a:stretch>
          <a:fillRect/>
        </a:stretch>
      </xdr:blipFill>
      <xdr:spPr bwMode="auto">
        <a:xfrm>
          <a:off x="0" y="790575"/>
          <a:ext cx="5848350" cy="4177393"/>
        </a:xfrm>
        <a:prstGeom prst="rect">
          <a:avLst/>
        </a:prstGeom>
        <a:noFill/>
        <a:ln w="9525">
          <a:noFill/>
          <a:miter lim="800000"/>
          <a:headEnd/>
          <a:tailEnd/>
        </a:ln>
      </xdr:spPr>
    </xdr:pic>
    <xdr:clientData/>
  </xdr:twoCellAnchor>
  <xdr:twoCellAnchor editAs="oneCell">
    <xdr:from>
      <xdr:col>0</xdr:col>
      <xdr:colOff>28575</xdr:colOff>
      <xdr:row>29</xdr:row>
      <xdr:rowOff>76200</xdr:rowOff>
    </xdr:from>
    <xdr:to>
      <xdr:col>3</xdr:col>
      <xdr:colOff>2324100</xdr:colOff>
      <xdr:row>50</xdr:row>
      <xdr:rowOff>142875</xdr:rowOff>
    </xdr:to>
    <xdr:pic>
      <xdr:nvPicPr>
        <xdr:cNvPr id="8" name="Picture 2">
          <a:extLst>
            <a:ext uri="{FF2B5EF4-FFF2-40B4-BE49-F238E27FC236}">
              <a16:creationId xmlns:a16="http://schemas.microsoft.com/office/drawing/2014/main" id="{00000000-0008-0000-0600-000008000000}"/>
            </a:ext>
          </a:extLst>
        </xdr:cNvPr>
        <xdr:cNvPicPr>
          <a:picLocks noGrp="1" noChangeAspect="1" noChangeArrowheads="1"/>
        </xdr:cNvPicPr>
      </xdr:nvPicPr>
      <xdr:blipFill>
        <a:blip xmlns:r="http://schemas.openxmlformats.org/officeDocument/2006/relationships" r:embed="rId2" cstate="print"/>
        <a:srcRect l="18677" t="32452" r="46420" b="24591"/>
        <a:stretch>
          <a:fillRect/>
        </a:stretch>
      </xdr:blipFill>
      <xdr:spPr bwMode="auto">
        <a:xfrm>
          <a:off x="28575" y="5848350"/>
          <a:ext cx="5943600" cy="4114800"/>
        </a:xfrm>
        <a:prstGeom prst="rect">
          <a:avLst/>
        </a:prstGeom>
        <a:noFill/>
        <a:ln w="9525">
          <a:noFill/>
          <a:miter lim="800000"/>
          <a:headEnd/>
          <a:tailEnd/>
        </a:ln>
      </xdr:spPr>
    </xdr:pic>
    <xdr:clientData/>
  </xdr:twoCellAnchor>
  <xdr:twoCellAnchor editAs="oneCell">
    <xdr:from>
      <xdr:col>0</xdr:col>
      <xdr:colOff>0</xdr:colOff>
      <xdr:row>54</xdr:row>
      <xdr:rowOff>19049</xdr:rowOff>
    </xdr:from>
    <xdr:to>
      <xdr:col>3</xdr:col>
      <xdr:colOff>2562225</xdr:colOff>
      <xdr:row>104</xdr:row>
      <xdr:rowOff>116944</xdr:rowOff>
    </xdr:to>
    <xdr:pic>
      <xdr:nvPicPr>
        <xdr:cNvPr id="10" name="Picture 2">
          <a:extLst>
            <a:ext uri="{FF2B5EF4-FFF2-40B4-BE49-F238E27FC236}">
              <a16:creationId xmlns:a16="http://schemas.microsoft.com/office/drawing/2014/main" id="{00000000-0008-0000-0600-00000A000000}"/>
            </a:ext>
          </a:extLst>
        </xdr:cNvPr>
        <xdr:cNvPicPr>
          <a:picLocks noGrp="1" noChangeAspect="1" noChangeArrowheads="1"/>
        </xdr:cNvPicPr>
      </xdr:nvPicPr>
      <xdr:blipFill>
        <a:blip xmlns:r="http://schemas.openxmlformats.org/officeDocument/2006/relationships" r:embed="rId3" cstate="print"/>
        <a:srcRect l="26732" t="20261" r="51500" b="19001"/>
        <a:stretch>
          <a:fillRect/>
        </a:stretch>
      </xdr:blipFill>
      <xdr:spPr bwMode="auto">
        <a:xfrm>
          <a:off x="0" y="10648949"/>
          <a:ext cx="6210300" cy="9746720"/>
        </a:xfrm>
        <a:prstGeom prst="rect">
          <a:avLst/>
        </a:prstGeom>
        <a:noFill/>
        <a:ln w="9525">
          <a:solidFill>
            <a:schemeClr val="accent1"/>
          </a:solidFill>
          <a:miter lim="800000"/>
          <a:headEnd/>
          <a:tailEnd/>
        </a:ln>
      </xdr:spPr>
    </xdr:pic>
    <xdr:clientData/>
  </xdr:twoCellAnchor>
  <xdr:twoCellAnchor editAs="oneCell">
    <xdr:from>
      <xdr:col>32</xdr:col>
      <xdr:colOff>609599</xdr:colOff>
      <xdr:row>38</xdr:row>
      <xdr:rowOff>238124</xdr:rowOff>
    </xdr:from>
    <xdr:to>
      <xdr:col>38</xdr:col>
      <xdr:colOff>288256</xdr:colOff>
      <xdr:row>73</xdr:row>
      <xdr:rowOff>57149</xdr:rowOff>
    </xdr:to>
    <xdr:pic>
      <xdr:nvPicPr>
        <xdr:cNvPr id="11" name="Picture 2">
          <a:extLst>
            <a:ext uri="{FF2B5EF4-FFF2-40B4-BE49-F238E27FC236}">
              <a16:creationId xmlns:a16="http://schemas.microsoft.com/office/drawing/2014/main" id="{00000000-0008-0000-0600-00000B000000}"/>
            </a:ext>
          </a:extLst>
        </xdr:cNvPr>
        <xdr:cNvPicPr>
          <a:picLocks noGrp="1" noChangeAspect="1" noChangeArrowheads="1"/>
        </xdr:cNvPicPr>
      </xdr:nvPicPr>
      <xdr:blipFill>
        <a:blip xmlns:r="http://schemas.openxmlformats.org/officeDocument/2006/relationships" r:embed="rId4" cstate="print"/>
        <a:srcRect l="29416" t="16542" r="47315" b="23000"/>
        <a:stretch>
          <a:fillRect/>
        </a:stretch>
      </xdr:blipFill>
      <xdr:spPr bwMode="auto">
        <a:xfrm>
          <a:off x="18716624" y="7724774"/>
          <a:ext cx="4555457" cy="6657975"/>
        </a:xfrm>
        <a:prstGeom prst="rect">
          <a:avLst/>
        </a:prstGeom>
        <a:noFill/>
        <a:ln w="9525">
          <a:solidFill>
            <a:schemeClr val="accent1"/>
          </a:solidFill>
          <a:miter lim="800000"/>
          <a:headEnd/>
          <a:tailEnd/>
        </a:ln>
      </xdr:spPr>
    </xdr:pic>
    <xdr:clientData/>
  </xdr:twoCellAnchor>
  <xdr:twoCellAnchor editAs="oneCell">
    <xdr:from>
      <xdr:col>4</xdr:col>
      <xdr:colOff>635000</xdr:colOff>
      <xdr:row>4</xdr:row>
      <xdr:rowOff>12701</xdr:rowOff>
    </xdr:from>
    <xdr:to>
      <xdr:col>8</xdr:col>
      <xdr:colOff>193675</xdr:colOff>
      <xdr:row>24</xdr:row>
      <xdr:rowOff>75913</xdr:rowOff>
    </xdr:to>
    <xdr:pic>
      <xdr:nvPicPr>
        <xdr:cNvPr id="12" name="Picture 2">
          <a:extLst>
            <a:ext uri="{FF2B5EF4-FFF2-40B4-BE49-F238E27FC236}">
              <a16:creationId xmlns:a16="http://schemas.microsoft.com/office/drawing/2014/main" id="{00000000-0008-0000-0600-00000C000000}"/>
            </a:ext>
          </a:extLst>
        </xdr:cNvPr>
        <xdr:cNvPicPr>
          <a:picLocks noGrp="1" noChangeAspect="1" noChangeArrowheads="1"/>
        </xdr:cNvPicPr>
      </xdr:nvPicPr>
      <xdr:blipFill>
        <a:blip xmlns:r="http://schemas.openxmlformats.org/officeDocument/2006/relationships" r:embed="rId5" cstate="print"/>
        <a:srcRect l="28521" t="19724" r="51790" b="13454"/>
        <a:stretch>
          <a:fillRect/>
        </a:stretch>
      </xdr:blipFill>
      <xdr:spPr bwMode="auto">
        <a:xfrm>
          <a:off x="7181850" y="1244601"/>
          <a:ext cx="2124075" cy="3746212"/>
        </a:xfrm>
        <a:prstGeom prst="rect">
          <a:avLst/>
        </a:prstGeom>
        <a:noFill/>
        <a:ln w="9525">
          <a:solidFill>
            <a:schemeClr val="accent1"/>
          </a:solidFill>
          <a:miter lim="800000"/>
          <a:headEnd/>
          <a:tailEnd/>
        </a:ln>
      </xdr:spPr>
    </xdr:pic>
    <xdr:clientData/>
  </xdr:twoCellAnchor>
  <xdr:twoCellAnchor editAs="oneCell">
    <xdr:from>
      <xdr:col>5</xdr:col>
      <xdr:colOff>0</xdr:colOff>
      <xdr:row>30</xdr:row>
      <xdr:rowOff>8659</xdr:rowOff>
    </xdr:from>
    <xdr:to>
      <xdr:col>9</xdr:col>
      <xdr:colOff>581025</xdr:colOff>
      <xdr:row>50</xdr:row>
      <xdr:rowOff>85437</xdr:rowOff>
    </xdr:to>
    <xdr:pic>
      <xdr:nvPicPr>
        <xdr:cNvPr id="13" name="Picture 2">
          <a:extLst>
            <a:ext uri="{FF2B5EF4-FFF2-40B4-BE49-F238E27FC236}">
              <a16:creationId xmlns:a16="http://schemas.microsoft.com/office/drawing/2014/main" id="{00000000-0008-0000-0600-00000D000000}"/>
            </a:ext>
          </a:extLst>
        </xdr:cNvPr>
        <xdr:cNvPicPr>
          <a:picLocks noGrp="1" noChangeAspect="1" noChangeArrowheads="1"/>
        </xdr:cNvPicPr>
      </xdr:nvPicPr>
      <xdr:blipFill>
        <a:blip xmlns:r="http://schemas.openxmlformats.org/officeDocument/2006/relationships" r:embed="rId6" cstate="print"/>
        <a:srcRect l="29333" t="19619" r="46389" b="24140"/>
        <a:stretch>
          <a:fillRect/>
        </a:stretch>
      </xdr:blipFill>
      <xdr:spPr bwMode="auto">
        <a:xfrm>
          <a:off x="6858000" y="5999884"/>
          <a:ext cx="3019425" cy="3934403"/>
        </a:xfrm>
        <a:prstGeom prst="rect">
          <a:avLst/>
        </a:prstGeom>
        <a:noFill/>
        <a:ln w="9525">
          <a:solidFill>
            <a:schemeClr val="accent1"/>
          </a:solidFill>
          <a:miter lim="800000"/>
          <a:headEnd/>
          <a:tailEnd/>
        </a:ln>
      </xdr:spPr>
    </xdr:pic>
    <xdr:clientData/>
  </xdr:twoCellAnchor>
  <xdr:twoCellAnchor editAs="oneCell">
    <xdr:from>
      <xdr:col>5</xdr:col>
      <xdr:colOff>50800</xdr:colOff>
      <xdr:row>56</xdr:row>
      <xdr:rowOff>100011</xdr:rowOff>
    </xdr:from>
    <xdr:to>
      <xdr:col>15</xdr:col>
      <xdr:colOff>142875</xdr:colOff>
      <xdr:row>104</xdr:row>
      <xdr:rowOff>190499</xdr:rowOff>
    </xdr:to>
    <xdr:pic>
      <xdr:nvPicPr>
        <xdr:cNvPr id="14" name="Picture 2">
          <a:extLst>
            <a:ext uri="{FF2B5EF4-FFF2-40B4-BE49-F238E27FC236}">
              <a16:creationId xmlns:a16="http://schemas.microsoft.com/office/drawing/2014/main" id="{00000000-0008-0000-0600-00000E000000}"/>
            </a:ext>
          </a:extLst>
        </xdr:cNvPr>
        <xdr:cNvPicPr>
          <a:picLocks noGrp="1" noChangeAspect="1" noChangeArrowheads="1"/>
        </xdr:cNvPicPr>
      </xdr:nvPicPr>
      <xdr:blipFill>
        <a:blip xmlns:r="http://schemas.openxmlformats.org/officeDocument/2006/relationships" r:embed="rId7" cstate="print"/>
        <a:srcRect l="29416" t="24497" r="49105" b="18227"/>
        <a:stretch>
          <a:fillRect/>
        </a:stretch>
      </xdr:blipFill>
      <xdr:spPr bwMode="auto">
        <a:xfrm>
          <a:off x="6908800" y="11215686"/>
          <a:ext cx="6188075" cy="9282113"/>
        </a:xfrm>
        <a:prstGeom prst="rect">
          <a:avLst/>
        </a:prstGeom>
        <a:noFill/>
        <a:ln w="9525">
          <a:solidFill>
            <a:schemeClr val="accent1"/>
          </a:solidFill>
          <a:miter lim="800000"/>
          <a:headEnd/>
          <a:tailEnd/>
        </a:ln>
      </xdr:spPr>
    </xdr:pic>
    <xdr:clientData/>
  </xdr:twoCellAnchor>
  <xdr:twoCellAnchor editAs="oneCell">
    <xdr:from>
      <xdr:col>32</xdr:col>
      <xdr:colOff>609599</xdr:colOff>
      <xdr:row>2</xdr:row>
      <xdr:rowOff>0</xdr:rowOff>
    </xdr:from>
    <xdr:to>
      <xdr:col>38</xdr:col>
      <xdr:colOff>252662</xdr:colOff>
      <xdr:row>33</xdr:row>
      <xdr:rowOff>104775</xdr:rowOff>
    </xdr:to>
    <xdr:pic>
      <xdr:nvPicPr>
        <xdr:cNvPr id="15" name="Picture 2">
          <a:extLst>
            <a:ext uri="{FF2B5EF4-FFF2-40B4-BE49-F238E27FC236}">
              <a16:creationId xmlns:a16="http://schemas.microsoft.com/office/drawing/2014/main" id="{00000000-0008-0000-0600-00000F000000}"/>
            </a:ext>
          </a:extLst>
        </xdr:cNvPr>
        <xdr:cNvPicPr>
          <a:picLocks noGrp="1" noChangeAspect="1" noChangeArrowheads="1"/>
        </xdr:cNvPicPr>
      </xdr:nvPicPr>
      <xdr:blipFill>
        <a:blip xmlns:r="http://schemas.openxmlformats.org/officeDocument/2006/relationships" r:embed="rId8" cstate="print"/>
        <a:srcRect l="27627" t="29270" r="47315" b="10272"/>
        <a:stretch>
          <a:fillRect/>
        </a:stretch>
      </xdr:blipFill>
      <xdr:spPr bwMode="auto">
        <a:xfrm>
          <a:off x="25727024" y="1304925"/>
          <a:ext cx="4519863" cy="6134100"/>
        </a:xfrm>
        <a:prstGeom prst="rect">
          <a:avLst/>
        </a:prstGeom>
        <a:noFill/>
        <a:ln w="9525">
          <a:solidFill>
            <a:schemeClr val="accent1"/>
          </a:solid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3</xdr:row>
      <xdr:rowOff>28575</xdr:rowOff>
    </xdr:from>
    <xdr:to>
      <xdr:col>13</xdr:col>
      <xdr:colOff>352425</xdr:colOff>
      <xdr:row>35</xdr:row>
      <xdr:rowOff>85725</xdr:rowOff>
    </xdr:to>
    <xdr:pic>
      <xdr:nvPicPr>
        <xdr:cNvPr id="2" name="Picture 1">
          <a:extLst>
            <a:ext uri="{FF2B5EF4-FFF2-40B4-BE49-F238E27FC236}">
              <a16:creationId xmlns:a16="http://schemas.microsoft.com/office/drawing/2014/main" id="{00000000-0008-0000-0700-000002000000}"/>
            </a:ext>
          </a:extLst>
        </xdr:cNvPr>
        <xdr:cNvPicPr>
          <a:picLocks noGrp="1" noChangeAspect="1" noChangeArrowheads="1"/>
        </xdr:cNvPicPr>
      </xdr:nvPicPr>
      <xdr:blipFill>
        <a:blip xmlns:r="http://schemas.openxmlformats.org/officeDocument/2006/relationships" r:embed="rId1" cstate="print"/>
        <a:srcRect l="25837" t="30861" r="28521" b="8681"/>
        <a:stretch>
          <a:fillRect/>
        </a:stretch>
      </xdr:blipFill>
      <xdr:spPr bwMode="auto">
        <a:xfrm>
          <a:off x="19050" y="1095375"/>
          <a:ext cx="8258175" cy="6153150"/>
        </a:xfrm>
        <a:prstGeom prst="rect">
          <a:avLst/>
        </a:prstGeom>
        <a:noFill/>
        <a:ln w="9525">
          <a:solidFill>
            <a:schemeClr val="accent1"/>
          </a:solidFill>
          <a:miter lim="800000"/>
          <a:headEnd/>
          <a:tailEnd/>
        </a:ln>
      </xdr:spPr>
    </xdr:pic>
    <xdr:clientData/>
  </xdr:twoCellAnchor>
  <xdr:twoCellAnchor editAs="oneCell">
    <xdr:from>
      <xdr:col>0</xdr:col>
      <xdr:colOff>0</xdr:colOff>
      <xdr:row>40</xdr:row>
      <xdr:rowOff>0</xdr:rowOff>
    </xdr:from>
    <xdr:to>
      <xdr:col>13</xdr:col>
      <xdr:colOff>361950</xdr:colOff>
      <xdr:row>74</xdr:row>
      <xdr:rowOff>152400</xdr:rowOff>
    </xdr:to>
    <xdr:pic>
      <xdr:nvPicPr>
        <xdr:cNvPr id="3" name="Picture 2">
          <a:extLst>
            <a:ext uri="{FF2B5EF4-FFF2-40B4-BE49-F238E27FC236}">
              <a16:creationId xmlns:a16="http://schemas.microsoft.com/office/drawing/2014/main" id="{00000000-0008-0000-0700-000003000000}"/>
            </a:ext>
          </a:extLst>
        </xdr:cNvPr>
        <xdr:cNvPicPr>
          <a:picLocks noGrp="1" noChangeAspect="1" noChangeArrowheads="1"/>
        </xdr:cNvPicPr>
      </xdr:nvPicPr>
      <xdr:blipFill>
        <a:blip xmlns:r="http://schemas.openxmlformats.org/officeDocument/2006/relationships" r:embed="rId2" cstate="print"/>
        <a:srcRect l="26732" t="32452" r="28521" b="3908"/>
        <a:stretch>
          <a:fillRect/>
        </a:stretch>
      </xdr:blipFill>
      <xdr:spPr bwMode="auto">
        <a:xfrm>
          <a:off x="14173200" y="8343900"/>
          <a:ext cx="8286750" cy="6629400"/>
        </a:xfrm>
        <a:prstGeom prst="rect">
          <a:avLst/>
        </a:prstGeom>
        <a:noFill/>
        <a:ln w="9525">
          <a:solidFill>
            <a:schemeClr val="accent1"/>
          </a:solidFill>
          <a:miter lim="800000"/>
          <a:headEnd/>
          <a:tailEnd/>
        </a:ln>
      </xdr:spPr>
    </xdr:pic>
    <xdr:clientData/>
  </xdr:twoCellAnchor>
  <xdr:twoCellAnchor editAs="oneCell">
    <xdr:from>
      <xdr:col>0</xdr:col>
      <xdr:colOff>19050</xdr:colOff>
      <xdr:row>80</xdr:row>
      <xdr:rowOff>9524</xdr:rowOff>
    </xdr:from>
    <xdr:to>
      <xdr:col>14</xdr:col>
      <xdr:colOff>457200</xdr:colOff>
      <xdr:row>131</xdr:row>
      <xdr:rowOff>163829</xdr:rowOff>
    </xdr:to>
    <xdr:pic>
      <xdr:nvPicPr>
        <xdr:cNvPr id="4" name="Picture 2">
          <a:extLst>
            <a:ext uri="{FF2B5EF4-FFF2-40B4-BE49-F238E27FC236}">
              <a16:creationId xmlns:a16="http://schemas.microsoft.com/office/drawing/2014/main" id="{00000000-0008-0000-0700-000004000000}"/>
            </a:ext>
          </a:extLst>
        </xdr:cNvPr>
        <xdr:cNvPicPr>
          <a:picLocks noGrp="1" noChangeAspect="1" noChangeArrowheads="1"/>
        </xdr:cNvPicPr>
      </xdr:nvPicPr>
      <xdr:blipFill>
        <a:blip xmlns:r="http://schemas.openxmlformats.org/officeDocument/2006/relationships" r:embed="rId3" cstate="print"/>
        <a:srcRect l="31206" t="16542" r="32996" b="13454"/>
        <a:stretch>
          <a:fillRect/>
        </a:stretch>
      </xdr:blipFill>
      <xdr:spPr bwMode="auto">
        <a:xfrm>
          <a:off x="14192250" y="16144874"/>
          <a:ext cx="8972550" cy="9869805"/>
        </a:xfrm>
        <a:prstGeom prst="rect">
          <a:avLst/>
        </a:prstGeom>
        <a:noFill/>
        <a:ln w="9525">
          <a:solidFill>
            <a:schemeClr val="accent1"/>
          </a:solidFill>
          <a:miter lim="800000"/>
          <a:headEnd/>
          <a:tailEnd/>
        </a:ln>
      </xdr:spPr>
    </xdr:pic>
    <xdr:clientData/>
  </xdr:twoCellAnchor>
  <xdr:twoCellAnchor editAs="oneCell">
    <xdr:from>
      <xdr:col>15</xdr:col>
      <xdr:colOff>609599</xdr:colOff>
      <xdr:row>39</xdr:row>
      <xdr:rowOff>238124</xdr:rowOff>
    </xdr:from>
    <xdr:to>
      <xdr:col>21</xdr:col>
      <xdr:colOff>288256</xdr:colOff>
      <xdr:row>74</xdr:row>
      <xdr:rowOff>180974</xdr:rowOff>
    </xdr:to>
    <xdr:pic>
      <xdr:nvPicPr>
        <xdr:cNvPr id="8" name="Picture 2">
          <a:extLst>
            <a:ext uri="{FF2B5EF4-FFF2-40B4-BE49-F238E27FC236}">
              <a16:creationId xmlns:a16="http://schemas.microsoft.com/office/drawing/2014/main" id="{00000000-0008-0000-0700-000008000000}"/>
            </a:ext>
          </a:extLst>
        </xdr:cNvPr>
        <xdr:cNvPicPr>
          <a:picLocks noGrp="1" noChangeAspect="1" noChangeArrowheads="1"/>
        </xdr:cNvPicPr>
      </xdr:nvPicPr>
      <xdr:blipFill>
        <a:blip xmlns:r="http://schemas.openxmlformats.org/officeDocument/2006/relationships" r:embed="rId4" cstate="print"/>
        <a:srcRect l="29416" t="16542" r="47315" b="23000"/>
        <a:stretch>
          <a:fillRect/>
        </a:stretch>
      </xdr:blipFill>
      <xdr:spPr bwMode="auto">
        <a:xfrm>
          <a:off x="23926799" y="8343899"/>
          <a:ext cx="4555457" cy="6657975"/>
        </a:xfrm>
        <a:prstGeom prst="rect">
          <a:avLst/>
        </a:prstGeom>
        <a:noFill/>
        <a:ln w="9525">
          <a:solidFill>
            <a:schemeClr val="accent1"/>
          </a:solidFill>
          <a:miter lim="800000"/>
          <a:headEnd/>
          <a:tailEnd/>
        </a:ln>
      </xdr:spPr>
    </xdr:pic>
    <xdr:clientData/>
  </xdr:twoCellAnchor>
  <xdr:twoCellAnchor editAs="oneCell">
    <xdr:from>
      <xdr:col>15</xdr:col>
      <xdr:colOff>609599</xdr:colOff>
      <xdr:row>3</xdr:row>
      <xdr:rowOff>0</xdr:rowOff>
    </xdr:from>
    <xdr:to>
      <xdr:col>21</xdr:col>
      <xdr:colOff>252662</xdr:colOff>
      <xdr:row>35</xdr:row>
      <xdr:rowOff>38100</xdr:rowOff>
    </xdr:to>
    <xdr:pic>
      <xdr:nvPicPr>
        <xdr:cNvPr id="12" name="Picture 2">
          <a:extLst>
            <a:ext uri="{FF2B5EF4-FFF2-40B4-BE49-F238E27FC236}">
              <a16:creationId xmlns:a16="http://schemas.microsoft.com/office/drawing/2014/main" id="{00000000-0008-0000-0700-00000C000000}"/>
            </a:ext>
          </a:extLst>
        </xdr:cNvPr>
        <xdr:cNvPicPr>
          <a:picLocks noGrp="1" noChangeAspect="1" noChangeArrowheads="1"/>
        </xdr:cNvPicPr>
      </xdr:nvPicPr>
      <xdr:blipFill>
        <a:blip xmlns:r="http://schemas.openxmlformats.org/officeDocument/2006/relationships" r:embed="rId5" cstate="print"/>
        <a:srcRect l="27627" t="29270" r="47315" b="10272"/>
        <a:stretch>
          <a:fillRect/>
        </a:stretch>
      </xdr:blipFill>
      <xdr:spPr bwMode="auto">
        <a:xfrm>
          <a:off x="23926799" y="1123950"/>
          <a:ext cx="4519863" cy="6134100"/>
        </a:xfrm>
        <a:prstGeom prst="rect">
          <a:avLst/>
        </a:prstGeom>
        <a:noFill/>
        <a:ln w="9525">
          <a:solidFill>
            <a:schemeClr val="accent1"/>
          </a:solid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B7" sqref="B7"/>
    </sheetView>
  </sheetViews>
  <sheetFormatPr defaultRowHeight="14.5" x14ac:dyDescent="0.35"/>
  <cols>
    <col min="1" max="1" width="50.54296875" customWidth="1"/>
    <col min="2" max="2" width="103.453125" customWidth="1"/>
  </cols>
  <sheetData>
    <row r="1" spans="1:2" ht="23.5" x14ac:dyDescent="0.55000000000000004">
      <c r="A1" s="568" t="s">
        <v>364</v>
      </c>
      <c r="B1" s="568"/>
    </row>
    <row r="3" spans="1:2" ht="29" x14ac:dyDescent="0.35">
      <c r="A3" s="322" t="s">
        <v>247</v>
      </c>
      <c r="B3" s="323" t="s">
        <v>363</v>
      </c>
    </row>
    <row r="4" spans="1:2" ht="58" x14ac:dyDescent="0.35">
      <c r="A4" s="324" t="s">
        <v>249</v>
      </c>
      <c r="B4" s="323" t="s">
        <v>273</v>
      </c>
    </row>
    <row r="5" spans="1:2" ht="58" x14ac:dyDescent="0.35">
      <c r="A5" s="324" t="s">
        <v>251</v>
      </c>
      <c r="B5" s="323" t="s">
        <v>250</v>
      </c>
    </row>
    <row r="6" spans="1:2" ht="101.5" x14ac:dyDescent="0.35">
      <c r="A6" s="322" t="s">
        <v>248</v>
      </c>
      <c r="B6" s="323" t="s">
        <v>252</v>
      </c>
    </row>
    <row r="7" spans="1:2" ht="72.5" x14ac:dyDescent="0.35">
      <c r="A7" s="324" t="s">
        <v>254</v>
      </c>
      <c r="B7" s="323" t="s">
        <v>272</v>
      </c>
    </row>
    <row r="8" spans="1:2" ht="72.5" x14ac:dyDescent="0.35">
      <c r="A8" s="324" t="s">
        <v>253</v>
      </c>
      <c r="B8" s="323" t="s">
        <v>274</v>
      </c>
    </row>
    <row r="9" spans="1:2" ht="58" x14ac:dyDescent="0.35">
      <c r="A9" s="324" t="s">
        <v>255</v>
      </c>
      <c r="B9" s="323" t="s">
        <v>275</v>
      </c>
    </row>
    <row r="10" spans="1:2" ht="58" x14ac:dyDescent="0.35">
      <c r="A10" s="324" t="s">
        <v>256</v>
      </c>
      <c r="B10" s="323" t="s">
        <v>276</v>
      </c>
    </row>
    <row r="11" spans="1:2" ht="72.5" x14ac:dyDescent="0.35">
      <c r="A11" s="324" t="s">
        <v>257</v>
      </c>
      <c r="B11" s="323" t="s">
        <v>277</v>
      </c>
    </row>
    <row r="12" spans="1:2" ht="145" x14ac:dyDescent="0.35">
      <c r="A12" s="324" t="s">
        <v>356</v>
      </c>
      <c r="B12" s="323" t="s">
        <v>357</v>
      </c>
    </row>
    <row r="13" spans="1:2" ht="72.5" x14ac:dyDescent="0.35">
      <c r="A13" s="324" t="s">
        <v>258</v>
      </c>
      <c r="B13" s="323" t="s">
        <v>358</v>
      </c>
    </row>
    <row r="14" spans="1:2" ht="29" x14ac:dyDescent="0.35">
      <c r="A14" s="324" t="s">
        <v>359</v>
      </c>
      <c r="B14" s="323" t="s">
        <v>278</v>
      </c>
    </row>
    <row r="15" spans="1:2" ht="29" x14ac:dyDescent="0.35">
      <c r="A15" s="324" t="s">
        <v>259</v>
      </c>
      <c r="B15" s="323" t="s">
        <v>260</v>
      </c>
    </row>
    <row r="16" spans="1:2" ht="58" x14ac:dyDescent="0.35">
      <c r="A16" s="324" t="s">
        <v>261</v>
      </c>
      <c r="B16" s="323" t="s">
        <v>262</v>
      </c>
    </row>
    <row r="17" spans="1:2" ht="43.5" x14ac:dyDescent="0.35">
      <c r="A17" s="324" t="s">
        <v>263</v>
      </c>
      <c r="B17" s="323" t="s">
        <v>264</v>
      </c>
    </row>
    <row r="18" spans="1:2" ht="29" x14ac:dyDescent="0.35">
      <c r="A18" s="324" t="s">
        <v>265</v>
      </c>
      <c r="B18" s="323" t="s">
        <v>360</v>
      </c>
    </row>
    <row r="19" spans="1:2" ht="58" x14ac:dyDescent="0.35">
      <c r="A19" s="324" t="s">
        <v>281</v>
      </c>
      <c r="B19" s="323" t="s">
        <v>282</v>
      </c>
    </row>
    <row r="21" spans="1:2" ht="217.5" x14ac:dyDescent="0.35">
      <c r="A21" s="324" t="s">
        <v>361</v>
      </c>
      <c r="B21" s="323" t="s">
        <v>362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93"/>
  <sheetViews>
    <sheetView zoomScale="80" zoomScaleNormal="80" workbookViewId="0">
      <selection activeCell="D9" sqref="D9"/>
    </sheetView>
  </sheetViews>
  <sheetFormatPr defaultColWidth="9.1796875" defaultRowHeight="18.5" x14ac:dyDescent="0.35"/>
  <cols>
    <col min="1" max="1" width="45" style="327" customWidth="1"/>
    <col min="2" max="2" width="30.1796875" style="390" customWidth="1"/>
    <col min="3" max="3" width="9" style="390" customWidth="1"/>
    <col min="4" max="4" width="34.54296875" style="344" customWidth="1"/>
    <col min="5" max="5" width="28.1796875" style="344" customWidth="1"/>
    <col min="6" max="6" width="27.54296875" style="344" customWidth="1"/>
    <col min="7" max="7" width="34.453125" style="345" customWidth="1"/>
    <col min="8" max="8" width="9.1796875" style="327"/>
    <col min="9" max="9" width="9.1796875" style="328"/>
    <col min="10" max="16384" width="9.1796875" style="327"/>
  </cols>
  <sheetData>
    <row r="1" spans="1:12" ht="64.5" customHeight="1" thickBot="1" x14ac:dyDescent="0.4">
      <c r="A1" s="456" t="s">
        <v>236</v>
      </c>
      <c r="B1" s="457"/>
      <c r="C1" s="457"/>
      <c r="D1" s="457"/>
      <c r="E1" s="457"/>
      <c r="F1" s="457"/>
      <c r="G1" s="458"/>
      <c r="I1" s="328" t="s">
        <v>0</v>
      </c>
    </row>
    <row r="2" spans="1:12" ht="102.75" customHeight="1" thickBot="1" x14ac:dyDescent="0.4">
      <c r="A2" s="459" t="s">
        <v>237</v>
      </c>
      <c r="B2" s="460"/>
      <c r="C2" s="460"/>
      <c r="D2" s="460"/>
      <c r="E2" s="460"/>
      <c r="F2" s="460"/>
      <c r="G2" s="461"/>
    </row>
    <row r="3" spans="1:12" ht="15.75" customHeight="1" thickBot="1" x14ac:dyDescent="0.4">
      <c r="A3" s="329"/>
      <c r="B3" s="330"/>
      <c r="C3" s="331"/>
      <c r="D3" s="331"/>
      <c r="E3" s="331"/>
      <c r="F3" s="331"/>
      <c r="G3" s="331"/>
    </row>
    <row r="4" spans="1:12" s="335" customFormat="1" ht="28.5" customHeight="1" thickBot="1" x14ac:dyDescent="0.4">
      <c r="A4" s="332" t="s">
        <v>221</v>
      </c>
      <c r="B4" s="333" t="s">
        <v>229</v>
      </c>
      <c r="C4" s="334"/>
      <c r="G4" s="336"/>
      <c r="I4" s="337"/>
    </row>
    <row r="5" spans="1:12" s="335" customFormat="1" ht="22.5" customHeight="1" thickBot="1" x14ac:dyDescent="0.4">
      <c r="A5" s="338" t="s">
        <v>222</v>
      </c>
      <c r="B5" s="339">
        <v>1000000</v>
      </c>
      <c r="C5" s="340"/>
      <c r="D5" s="341"/>
      <c r="E5" s="341"/>
      <c r="F5" s="341"/>
      <c r="G5" s="342"/>
      <c r="I5" s="337"/>
    </row>
    <row r="6" spans="1:12" ht="27" customHeight="1" thickBot="1" x14ac:dyDescent="0.4">
      <c r="A6" s="343"/>
      <c r="B6" s="344"/>
      <c r="C6" s="344"/>
    </row>
    <row r="7" spans="1:12" ht="66.75" customHeight="1" thickBot="1" x14ac:dyDescent="0.4">
      <c r="A7" s="346" t="s">
        <v>52</v>
      </c>
      <c r="B7" s="347" t="s">
        <v>228</v>
      </c>
      <c r="C7" s="348"/>
      <c r="D7" s="349" t="s">
        <v>28</v>
      </c>
      <c r="E7" s="350" t="s">
        <v>223</v>
      </c>
      <c r="F7" s="351" t="s">
        <v>225</v>
      </c>
      <c r="G7" s="352" t="s">
        <v>35</v>
      </c>
      <c r="I7" s="476" t="s">
        <v>224</v>
      </c>
      <c r="J7" s="477"/>
      <c r="K7" s="477"/>
      <c r="L7" s="478"/>
    </row>
    <row r="8" spans="1:12" ht="21.5" thickTop="1" x14ac:dyDescent="0.35">
      <c r="A8" s="353" t="s">
        <v>57</v>
      </c>
      <c r="B8" s="354">
        <v>1000</v>
      </c>
      <c r="C8" s="355"/>
      <c r="D8" s="356" t="s">
        <v>2</v>
      </c>
      <c r="E8" s="357">
        <v>0.27200000000000002</v>
      </c>
      <c r="F8" s="345">
        <v>1</v>
      </c>
      <c r="G8" s="391">
        <f>E8*F8</f>
        <v>0.27200000000000002</v>
      </c>
      <c r="I8" s="479"/>
      <c r="J8" s="480"/>
      <c r="K8" s="480"/>
      <c r="L8" s="481"/>
    </row>
    <row r="9" spans="1:12" ht="21" x14ac:dyDescent="0.35">
      <c r="A9" s="358" t="s">
        <v>6</v>
      </c>
      <c r="B9" s="359">
        <v>197</v>
      </c>
      <c r="C9" s="360"/>
      <c r="D9" s="361" t="s">
        <v>29</v>
      </c>
      <c r="E9" s="357">
        <v>2.7E-2</v>
      </c>
      <c r="F9" s="345">
        <v>1</v>
      </c>
      <c r="G9" s="391">
        <f>E9*F9</f>
        <v>2.7E-2</v>
      </c>
      <c r="I9" s="479"/>
      <c r="J9" s="480"/>
      <c r="K9" s="480"/>
      <c r="L9" s="481"/>
    </row>
    <row r="10" spans="1:12" ht="21.5" thickBot="1" x14ac:dyDescent="0.4">
      <c r="A10" s="358" t="s">
        <v>7</v>
      </c>
      <c r="B10" s="362">
        <v>46</v>
      </c>
      <c r="C10" s="363"/>
      <c r="D10" s="364" t="s">
        <v>30</v>
      </c>
      <c r="E10" s="365">
        <v>0.21299999999999999</v>
      </c>
      <c r="F10" s="366">
        <v>1</v>
      </c>
      <c r="G10" s="392">
        <f>E10*F10</f>
        <v>0.21299999999999999</v>
      </c>
      <c r="I10" s="482"/>
      <c r="J10" s="483"/>
      <c r="K10" s="483"/>
      <c r="L10" s="484"/>
    </row>
    <row r="11" spans="1:12" x14ac:dyDescent="0.35">
      <c r="A11" s="358" t="s">
        <v>38</v>
      </c>
      <c r="B11" s="362">
        <v>60</v>
      </c>
      <c r="C11" s="363"/>
      <c r="D11" s="367"/>
      <c r="E11" s="367"/>
      <c r="F11" s="367"/>
    </row>
    <row r="12" spans="1:12" x14ac:dyDescent="0.35">
      <c r="A12" s="358" t="s">
        <v>56</v>
      </c>
      <c r="B12" s="362">
        <v>300</v>
      </c>
      <c r="C12" s="363"/>
      <c r="D12" s="367"/>
      <c r="E12" s="367"/>
      <c r="F12" s="367"/>
    </row>
    <row r="13" spans="1:12" x14ac:dyDescent="0.35">
      <c r="A13" s="358" t="s">
        <v>22</v>
      </c>
      <c r="B13" s="359">
        <v>360</v>
      </c>
      <c r="C13" s="360"/>
      <c r="D13" s="447" t="s">
        <v>226</v>
      </c>
      <c r="E13" s="448"/>
      <c r="F13" s="448"/>
      <c r="G13" s="449"/>
    </row>
    <row r="14" spans="1:12" x14ac:dyDescent="0.35">
      <c r="A14" s="358" t="s">
        <v>110</v>
      </c>
      <c r="B14" s="359">
        <v>2260</v>
      </c>
      <c r="C14" s="360"/>
      <c r="D14" s="450"/>
      <c r="E14" s="451"/>
      <c r="F14" s="451"/>
      <c r="G14" s="452"/>
    </row>
    <row r="15" spans="1:12" x14ac:dyDescent="0.35">
      <c r="A15" s="358" t="s">
        <v>111</v>
      </c>
      <c r="B15" s="359">
        <v>990</v>
      </c>
      <c r="C15" s="360"/>
      <c r="D15" s="450"/>
      <c r="E15" s="451"/>
      <c r="F15" s="451"/>
      <c r="G15" s="452"/>
    </row>
    <row r="16" spans="1:12" x14ac:dyDescent="0.35">
      <c r="A16" s="358" t="s">
        <v>23</v>
      </c>
      <c r="B16" s="359">
        <v>1300</v>
      </c>
      <c r="C16" s="360"/>
      <c r="D16" s="450"/>
      <c r="E16" s="451"/>
      <c r="F16" s="451"/>
      <c r="G16" s="452"/>
    </row>
    <row r="17" spans="1:9" x14ac:dyDescent="0.35">
      <c r="A17" s="368" t="s">
        <v>9</v>
      </c>
      <c r="B17" s="369">
        <v>31</v>
      </c>
      <c r="C17" s="360"/>
      <c r="D17" s="450"/>
      <c r="E17" s="451"/>
      <c r="F17" s="451"/>
      <c r="G17" s="452"/>
    </row>
    <row r="18" spans="1:9" x14ac:dyDescent="0.35">
      <c r="A18" s="368" t="s">
        <v>97</v>
      </c>
      <c r="B18" s="369">
        <v>48</v>
      </c>
      <c r="C18" s="360"/>
      <c r="D18" s="453"/>
      <c r="E18" s="454"/>
      <c r="F18" s="454"/>
      <c r="G18" s="455"/>
    </row>
    <row r="19" spans="1:9" x14ac:dyDescent="0.35">
      <c r="A19" s="368" t="s">
        <v>98</v>
      </c>
      <c r="B19" s="369">
        <v>30</v>
      </c>
      <c r="C19" s="360"/>
      <c r="D19" s="370"/>
      <c r="E19" s="370"/>
      <c r="F19" s="370"/>
      <c r="G19" s="341"/>
    </row>
    <row r="20" spans="1:9" x14ac:dyDescent="0.35">
      <c r="A20" s="368" t="s">
        <v>10</v>
      </c>
      <c r="B20" s="369">
        <v>860</v>
      </c>
      <c r="C20" s="360"/>
      <c r="D20" s="367"/>
      <c r="E20" s="367"/>
      <c r="F20" s="367"/>
      <c r="G20" s="341"/>
    </row>
    <row r="21" spans="1:9" x14ac:dyDescent="0.35">
      <c r="A21" s="368" t="s">
        <v>84</v>
      </c>
      <c r="B21" s="369">
        <v>1000</v>
      </c>
      <c r="C21" s="360"/>
      <c r="D21" s="367"/>
      <c r="E21" s="367"/>
      <c r="F21" s="367"/>
      <c r="G21" s="341"/>
    </row>
    <row r="22" spans="1:9" x14ac:dyDescent="0.35">
      <c r="A22" s="368" t="s">
        <v>101</v>
      </c>
      <c r="B22" s="369">
        <v>1000</v>
      </c>
      <c r="C22" s="360"/>
      <c r="D22" s="367"/>
      <c r="E22" s="367"/>
      <c r="F22" s="367"/>
      <c r="G22" s="341"/>
    </row>
    <row r="23" spans="1:9" x14ac:dyDescent="0.35">
      <c r="A23" s="368" t="s">
        <v>128</v>
      </c>
      <c r="B23" s="369">
        <v>780</v>
      </c>
      <c r="C23" s="360"/>
      <c r="D23" s="367"/>
      <c r="E23" s="367"/>
      <c r="F23" s="367"/>
      <c r="G23" s="341"/>
    </row>
    <row r="24" spans="1:9" x14ac:dyDescent="0.35">
      <c r="A24" s="368" t="s">
        <v>125</v>
      </c>
      <c r="B24" s="369">
        <v>128</v>
      </c>
      <c r="C24" s="360"/>
      <c r="D24" s="367"/>
      <c r="E24" s="367"/>
      <c r="F24" s="367"/>
      <c r="G24" s="341"/>
    </row>
    <row r="25" spans="1:9" x14ac:dyDescent="0.35">
      <c r="A25" s="371" t="s">
        <v>32</v>
      </c>
      <c r="B25" s="372">
        <v>300</v>
      </c>
      <c r="C25" s="360"/>
      <c r="D25" s="367"/>
      <c r="E25" s="367"/>
      <c r="F25" s="367"/>
      <c r="G25" s="341"/>
    </row>
    <row r="26" spans="1:9" x14ac:dyDescent="0.35">
      <c r="A26" s="373" t="s">
        <v>89</v>
      </c>
      <c r="B26" s="374">
        <v>3.78</v>
      </c>
      <c r="C26" s="344"/>
      <c r="D26" s="370"/>
      <c r="E26" s="370"/>
      <c r="F26" s="370"/>
      <c r="G26" s="341"/>
    </row>
    <row r="27" spans="1:9" x14ac:dyDescent="0.35">
      <c r="A27" s="373" t="s">
        <v>39</v>
      </c>
      <c r="B27" s="374">
        <v>5.03</v>
      </c>
      <c r="C27" s="344"/>
      <c r="D27" s="370"/>
      <c r="E27" s="370"/>
      <c r="F27" s="370"/>
      <c r="G27" s="341"/>
    </row>
    <row r="28" spans="1:9" x14ac:dyDescent="0.35">
      <c r="A28" s="375" t="s">
        <v>40</v>
      </c>
      <c r="B28" s="374">
        <v>10.06</v>
      </c>
      <c r="C28" s="344"/>
      <c r="D28" s="370"/>
      <c r="E28" s="370"/>
      <c r="F28" s="370"/>
      <c r="G28" s="341"/>
    </row>
    <row r="29" spans="1:9" x14ac:dyDescent="0.35">
      <c r="A29" s="373" t="s">
        <v>91</v>
      </c>
      <c r="B29" s="374">
        <v>5.71</v>
      </c>
      <c r="C29" s="344"/>
      <c r="D29" s="370"/>
      <c r="E29" s="370"/>
      <c r="F29" s="370"/>
      <c r="G29" s="341"/>
      <c r="I29" s="328" t="s">
        <v>0</v>
      </c>
    </row>
    <row r="30" spans="1:9" x14ac:dyDescent="0.35">
      <c r="A30" s="373" t="s">
        <v>15</v>
      </c>
      <c r="B30" s="374">
        <v>3.71</v>
      </c>
      <c r="C30" s="344"/>
      <c r="D30" s="370"/>
      <c r="E30" s="370"/>
      <c r="F30" s="370"/>
      <c r="G30" s="341"/>
    </row>
    <row r="31" spans="1:9" x14ac:dyDescent="0.35">
      <c r="A31" s="375" t="s">
        <v>11</v>
      </c>
      <c r="B31" s="374">
        <v>124.2</v>
      </c>
      <c r="C31" s="344"/>
      <c r="D31" s="370"/>
      <c r="E31" s="370"/>
      <c r="F31" s="370"/>
      <c r="G31" s="341"/>
    </row>
    <row r="32" spans="1:9" x14ac:dyDescent="0.35">
      <c r="A32" s="373" t="s">
        <v>48</v>
      </c>
      <c r="B32" s="374">
        <v>2.4</v>
      </c>
      <c r="C32" s="344"/>
      <c r="D32" s="370"/>
      <c r="E32" s="370"/>
      <c r="F32" s="370"/>
      <c r="G32" s="341"/>
    </row>
    <row r="33" spans="1:9" x14ac:dyDescent="0.35">
      <c r="A33" s="373" t="s">
        <v>85</v>
      </c>
      <c r="B33" s="374">
        <v>42.1</v>
      </c>
      <c r="C33" s="344"/>
      <c r="D33" s="370"/>
      <c r="E33" s="370"/>
      <c r="F33" s="370"/>
      <c r="G33" s="341"/>
    </row>
    <row r="34" spans="1:9" x14ac:dyDescent="0.35">
      <c r="A34" s="373" t="s">
        <v>59</v>
      </c>
      <c r="B34" s="374">
        <v>16.5</v>
      </c>
      <c r="C34" s="344"/>
      <c r="D34" s="370"/>
      <c r="E34" s="370"/>
      <c r="F34" s="370"/>
      <c r="G34" s="341"/>
    </row>
    <row r="35" spans="1:9" x14ac:dyDescent="0.35">
      <c r="A35" s="373" t="s">
        <v>45</v>
      </c>
      <c r="B35" s="374">
        <v>9.4</v>
      </c>
      <c r="C35" s="344"/>
      <c r="D35" s="370"/>
      <c r="E35" s="370"/>
      <c r="F35" s="370"/>
      <c r="G35" s="341"/>
    </row>
    <row r="36" spans="1:9" x14ac:dyDescent="0.35">
      <c r="A36" s="373" t="s">
        <v>49</v>
      </c>
      <c r="B36" s="374">
        <v>2.8</v>
      </c>
      <c r="C36" s="344"/>
      <c r="D36" s="370"/>
      <c r="E36" s="370"/>
      <c r="F36" s="370"/>
      <c r="G36" s="341"/>
    </row>
    <row r="37" spans="1:9" x14ac:dyDescent="0.35">
      <c r="A37" s="373" t="s">
        <v>86</v>
      </c>
      <c r="B37" s="374">
        <v>5</v>
      </c>
      <c r="C37" s="344"/>
      <c r="D37" s="370"/>
      <c r="E37" s="370"/>
      <c r="F37" s="370"/>
      <c r="G37" s="341"/>
    </row>
    <row r="38" spans="1:9" x14ac:dyDescent="0.35">
      <c r="A38" s="373" t="s">
        <v>46</v>
      </c>
      <c r="B38" s="374">
        <v>2.8</v>
      </c>
      <c r="C38" s="344"/>
      <c r="D38" s="370"/>
      <c r="E38" s="370"/>
      <c r="F38" s="370"/>
      <c r="G38" s="341"/>
    </row>
    <row r="39" spans="1:9" x14ac:dyDescent="0.35">
      <c r="A39" s="373" t="s">
        <v>60</v>
      </c>
      <c r="B39" s="374">
        <v>4.0999999999999996</v>
      </c>
      <c r="C39" s="344"/>
      <c r="D39" s="370"/>
      <c r="E39" s="370"/>
      <c r="F39" s="370"/>
      <c r="G39" s="341"/>
    </row>
    <row r="40" spans="1:9" x14ac:dyDescent="0.35">
      <c r="A40" s="373" t="s">
        <v>47</v>
      </c>
      <c r="B40" s="374">
        <v>3.2</v>
      </c>
      <c r="C40" s="344"/>
      <c r="D40" s="370"/>
      <c r="E40" s="370"/>
      <c r="F40" s="370"/>
      <c r="G40" s="341"/>
    </row>
    <row r="41" spans="1:9" x14ac:dyDescent="0.35">
      <c r="A41" s="375" t="s">
        <v>87</v>
      </c>
      <c r="B41" s="374">
        <v>15.9</v>
      </c>
      <c r="C41" s="344"/>
      <c r="D41" s="370"/>
      <c r="E41" s="370"/>
      <c r="F41" s="370"/>
      <c r="G41" s="341"/>
      <c r="I41" s="328" t="s">
        <v>0</v>
      </c>
    </row>
    <row r="42" spans="1:9" x14ac:dyDescent="0.35">
      <c r="A42" s="375" t="s">
        <v>88</v>
      </c>
      <c r="B42" s="374">
        <v>7.4</v>
      </c>
      <c r="C42" s="344"/>
      <c r="D42" s="370"/>
      <c r="E42" s="370"/>
      <c r="F42" s="370"/>
      <c r="G42" s="341"/>
      <c r="I42" s="328" t="s">
        <v>0</v>
      </c>
    </row>
    <row r="43" spans="1:9" x14ac:dyDescent="0.35">
      <c r="A43" s="373" t="s">
        <v>17</v>
      </c>
      <c r="B43" s="374">
        <v>6.12</v>
      </c>
      <c r="C43" s="344"/>
      <c r="D43" s="370"/>
      <c r="E43" s="370"/>
      <c r="F43" s="370"/>
      <c r="G43" s="341"/>
    </row>
    <row r="44" spans="1:9" x14ac:dyDescent="0.35">
      <c r="A44" s="373" t="s">
        <v>16</v>
      </c>
      <c r="B44" s="374">
        <v>9.57</v>
      </c>
      <c r="C44" s="344"/>
      <c r="D44" s="370"/>
      <c r="E44" s="370"/>
      <c r="F44" s="370"/>
      <c r="G44" s="341"/>
    </row>
    <row r="45" spans="1:9" x14ac:dyDescent="0.35">
      <c r="A45" s="373" t="s">
        <v>53</v>
      </c>
      <c r="B45" s="374">
        <v>2.92</v>
      </c>
      <c r="C45" s="344"/>
      <c r="D45" s="370"/>
      <c r="E45" s="370"/>
      <c r="F45" s="370"/>
      <c r="G45" s="341"/>
    </row>
    <row r="46" spans="1:9" x14ac:dyDescent="0.35">
      <c r="A46" s="373" t="s">
        <v>58</v>
      </c>
      <c r="B46" s="376">
        <v>43</v>
      </c>
      <c r="C46" s="377"/>
      <c r="D46" s="370"/>
      <c r="E46" s="370"/>
      <c r="F46" s="370"/>
      <c r="G46" s="341"/>
    </row>
    <row r="47" spans="1:9" x14ac:dyDescent="0.35">
      <c r="A47" s="373" t="s">
        <v>13</v>
      </c>
      <c r="B47" s="374">
        <v>10.29</v>
      </c>
      <c r="C47" s="344"/>
      <c r="D47" s="370"/>
      <c r="E47" s="370"/>
      <c r="F47" s="370"/>
      <c r="G47" s="341"/>
    </row>
    <row r="48" spans="1:9" ht="24" customHeight="1" x14ac:dyDescent="0.35">
      <c r="A48" s="373" t="s">
        <v>107</v>
      </c>
      <c r="B48" s="374">
        <v>5.54</v>
      </c>
      <c r="C48" s="344"/>
      <c r="D48" s="370"/>
      <c r="E48" s="370"/>
      <c r="F48" s="370"/>
      <c r="G48" s="341"/>
    </row>
    <row r="49" spans="1:9" x14ac:dyDescent="0.35">
      <c r="A49" s="373" t="s">
        <v>14</v>
      </c>
      <c r="B49" s="374">
        <v>6</v>
      </c>
      <c r="C49" s="344"/>
      <c r="D49" s="370"/>
      <c r="E49" s="370"/>
      <c r="F49" s="370"/>
      <c r="G49" s="341"/>
    </row>
    <row r="50" spans="1:9" x14ac:dyDescent="0.35">
      <c r="A50" s="373" t="s">
        <v>18</v>
      </c>
      <c r="B50" s="374">
        <v>3.1</v>
      </c>
      <c r="C50" s="344"/>
      <c r="D50" s="370"/>
      <c r="E50" s="370"/>
      <c r="F50" s="370"/>
      <c r="G50" s="341"/>
    </row>
    <row r="51" spans="1:9" x14ac:dyDescent="0.35">
      <c r="A51" s="378" t="s">
        <v>21</v>
      </c>
      <c r="B51" s="379">
        <v>10.55</v>
      </c>
      <c r="C51" s="344"/>
      <c r="D51" s="370"/>
      <c r="E51" s="370"/>
      <c r="F51" s="370"/>
      <c r="G51" s="341"/>
    </row>
    <row r="52" spans="1:9" x14ac:dyDescent="0.35">
      <c r="A52" s="380" t="s">
        <v>158</v>
      </c>
      <c r="B52" s="381">
        <v>4000</v>
      </c>
      <c r="C52" s="360"/>
      <c r="D52" s="370"/>
      <c r="E52" s="370"/>
      <c r="F52" s="370"/>
      <c r="G52" s="341"/>
    </row>
    <row r="53" spans="1:9" x14ac:dyDescent="0.35">
      <c r="A53" s="378" t="s">
        <v>24</v>
      </c>
      <c r="B53" s="381">
        <v>1500</v>
      </c>
      <c r="C53" s="360"/>
      <c r="D53" s="370"/>
      <c r="E53" s="370"/>
      <c r="F53" s="370"/>
      <c r="G53" s="341"/>
    </row>
    <row r="54" spans="1:9" x14ac:dyDescent="0.35">
      <c r="A54" s="378" t="s">
        <v>106</v>
      </c>
      <c r="B54" s="381">
        <v>3000</v>
      </c>
      <c r="C54" s="360"/>
      <c r="D54" s="370"/>
      <c r="E54" s="370"/>
      <c r="F54" s="370"/>
      <c r="G54" s="341"/>
      <c r="I54" s="328" t="s">
        <v>0</v>
      </c>
    </row>
    <row r="55" spans="1:9" x14ac:dyDescent="0.35">
      <c r="A55" s="380" t="s">
        <v>159</v>
      </c>
      <c r="B55" s="381">
        <v>1959</v>
      </c>
      <c r="C55" s="360"/>
      <c r="D55" s="370"/>
      <c r="E55" s="370"/>
      <c r="F55" s="370"/>
      <c r="G55" s="341"/>
    </row>
    <row r="56" spans="1:9" x14ac:dyDescent="0.35">
      <c r="A56" s="378" t="s">
        <v>41</v>
      </c>
      <c r="B56" s="381">
        <v>3180</v>
      </c>
      <c r="C56" s="360"/>
      <c r="D56" s="370"/>
      <c r="E56" s="370"/>
      <c r="F56" s="370"/>
      <c r="G56" s="341"/>
    </row>
    <row r="57" spans="1:9" x14ac:dyDescent="0.35">
      <c r="A57" s="378" t="s">
        <v>19</v>
      </c>
      <c r="B57" s="381">
        <v>1690</v>
      </c>
      <c r="C57" s="360"/>
      <c r="D57" s="370"/>
      <c r="E57" s="370"/>
      <c r="F57" s="370"/>
      <c r="G57" s="341"/>
    </row>
    <row r="58" spans="1:9" x14ac:dyDescent="0.35">
      <c r="A58" s="378" t="s">
        <v>55</v>
      </c>
      <c r="B58" s="379">
        <v>0.31900000000000001</v>
      </c>
      <c r="C58" s="344"/>
      <c r="D58" s="370"/>
      <c r="E58" s="370"/>
      <c r="F58" s="370"/>
      <c r="G58" s="341"/>
    </row>
    <row r="59" spans="1:9" ht="22.5" customHeight="1" thickBot="1" x14ac:dyDescent="0.4">
      <c r="A59" s="382" t="s">
        <v>20</v>
      </c>
      <c r="B59" s="383">
        <v>0.104</v>
      </c>
      <c r="C59" s="344"/>
      <c r="D59" s="370"/>
      <c r="E59" s="370"/>
      <c r="F59" s="370"/>
      <c r="G59" s="341"/>
    </row>
    <row r="60" spans="1:9" ht="22.5" customHeight="1" x14ac:dyDescent="0.35">
      <c r="A60" s="384"/>
      <c r="B60" s="344"/>
      <c r="C60" s="344"/>
      <c r="D60" s="370"/>
      <c r="E60" s="370"/>
      <c r="F60" s="370"/>
      <c r="G60" s="341"/>
    </row>
    <row r="61" spans="1:9" s="385" customFormat="1" ht="29.25" customHeight="1" x14ac:dyDescent="0.7">
      <c r="A61" s="462" t="s">
        <v>25</v>
      </c>
      <c r="B61" s="462"/>
      <c r="C61" s="462"/>
      <c r="D61" s="462"/>
      <c r="E61" s="462"/>
      <c r="F61" s="462"/>
      <c r="G61" s="462"/>
      <c r="I61" s="386"/>
    </row>
    <row r="62" spans="1:9" ht="82.5" customHeight="1" x14ac:dyDescent="0.3">
      <c r="A62" s="471" t="s">
        <v>191</v>
      </c>
      <c r="B62" s="472"/>
      <c r="C62" s="472"/>
      <c r="D62" s="472"/>
      <c r="E62" s="472"/>
      <c r="F62" s="472"/>
      <c r="G62" s="473"/>
    </row>
    <row r="63" spans="1:9" ht="82.5" customHeight="1" x14ac:dyDescent="0.3">
      <c r="A63" s="471" t="s">
        <v>193</v>
      </c>
      <c r="B63" s="472"/>
      <c r="C63" s="472"/>
      <c r="D63" s="472"/>
      <c r="E63" s="472"/>
      <c r="F63" s="472"/>
      <c r="G63" s="473"/>
    </row>
    <row r="64" spans="1:9" ht="82.5" customHeight="1" x14ac:dyDescent="0.35">
      <c r="A64" s="485" t="s">
        <v>192</v>
      </c>
      <c r="B64" s="486"/>
      <c r="C64" s="486"/>
      <c r="D64" s="486"/>
      <c r="E64" s="486"/>
      <c r="F64" s="486"/>
      <c r="G64" s="487"/>
    </row>
    <row r="65" spans="1:9" ht="48.75" customHeight="1" x14ac:dyDescent="0.55000000000000004">
      <c r="A65" s="465" t="s">
        <v>62</v>
      </c>
      <c r="B65" s="466"/>
      <c r="C65" s="466"/>
      <c r="D65" s="466"/>
      <c r="E65" s="466"/>
      <c r="F65" s="466"/>
      <c r="G65" s="467"/>
    </row>
    <row r="66" spans="1:9" s="387" customFormat="1" ht="57.75" customHeight="1" x14ac:dyDescent="0.35">
      <c r="A66" s="474" t="s">
        <v>63</v>
      </c>
      <c r="B66" s="474"/>
      <c r="C66" s="474"/>
      <c r="D66" s="474"/>
      <c r="E66" s="474"/>
      <c r="F66" s="474"/>
      <c r="G66" s="474"/>
      <c r="I66" s="388"/>
    </row>
    <row r="67" spans="1:9" s="387" customFormat="1" ht="57.75" customHeight="1" x14ac:dyDescent="0.35">
      <c r="A67" s="475" t="s">
        <v>43</v>
      </c>
      <c r="B67" s="475" t="s">
        <v>43</v>
      </c>
      <c r="C67" s="475"/>
      <c r="D67" s="475" t="s">
        <v>43</v>
      </c>
      <c r="E67" s="475" t="s">
        <v>43</v>
      </c>
      <c r="F67" s="475" t="s">
        <v>43</v>
      </c>
      <c r="G67" s="475" t="s">
        <v>43</v>
      </c>
      <c r="I67" s="328"/>
    </row>
    <row r="68" spans="1:9" s="387" customFormat="1" ht="57.75" customHeight="1" x14ac:dyDescent="0.35">
      <c r="A68" s="463" t="s">
        <v>44</v>
      </c>
      <c r="B68" s="463" t="s">
        <v>44</v>
      </c>
      <c r="C68" s="463"/>
      <c r="D68" s="463" t="s">
        <v>44</v>
      </c>
      <c r="E68" s="463" t="s">
        <v>44</v>
      </c>
      <c r="F68" s="463" t="s">
        <v>44</v>
      </c>
      <c r="G68" s="463" t="s">
        <v>44</v>
      </c>
      <c r="I68" s="328"/>
    </row>
    <row r="69" spans="1:9" s="387" customFormat="1" ht="57.75" customHeight="1" x14ac:dyDescent="0.35">
      <c r="A69" s="463" t="s">
        <v>132</v>
      </c>
      <c r="B69" s="463"/>
      <c r="C69" s="463"/>
      <c r="D69" s="463"/>
      <c r="E69" s="463"/>
      <c r="F69" s="463"/>
      <c r="G69" s="463"/>
      <c r="I69" s="328"/>
    </row>
    <row r="70" spans="1:9" s="387" customFormat="1" ht="57.75" customHeight="1" x14ac:dyDescent="0.35">
      <c r="A70" s="468" t="s">
        <v>133</v>
      </c>
      <c r="B70" s="469"/>
      <c r="C70" s="469"/>
      <c r="D70" s="469"/>
      <c r="E70" s="469"/>
      <c r="F70" s="469"/>
      <c r="G70" s="470"/>
      <c r="I70" s="328"/>
    </row>
    <row r="71" spans="1:9" s="387" customFormat="1" ht="57.75" customHeight="1" x14ac:dyDescent="0.35">
      <c r="A71" s="463" t="s">
        <v>134</v>
      </c>
      <c r="B71" s="463"/>
      <c r="C71" s="463"/>
      <c r="D71" s="463"/>
      <c r="E71" s="463"/>
      <c r="F71" s="463"/>
      <c r="G71" s="463"/>
      <c r="I71" s="328"/>
    </row>
    <row r="72" spans="1:9" s="387" customFormat="1" ht="57.75" customHeight="1" x14ac:dyDescent="0.35">
      <c r="A72" s="468" t="s">
        <v>135</v>
      </c>
      <c r="B72" s="469"/>
      <c r="C72" s="469"/>
      <c r="D72" s="469"/>
      <c r="E72" s="469"/>
      <c r="F72" s="469"/>
      <c r="G72" s="470"/>
      <c r="I72" s="328"/>
    </row>
    <row r="73" spans="1:9" s="387" customFormat="1" ht="57.75" customHeight="1" x14ac:dyDescent="0.35">
      <c r="A73" s="468" t="s">
        <v>136</v>
      </c>
      <c r="B73" s="469"/>
      <c r="C73" s="469"/>
      <c r="D73" s="469"/>
      <c r="E73" s="469"/>
      <c r="F73" s="469"/>
      <c r="G73" s="470"/>
      <c r="I73" s="328"/>
    </row>
    <row r="74" spans="1:9" s="387" customFormat="1" ht="57.75" customHeight="1" x14ac:dyDescent="0.35">
      <c r="A74" s="463" t="s">
        <v>137</v>
      </c>
      <c r="B74" s="463"/>
      <c r="C74" s="463"/>
      <c r="D74" s="463"/>
      <c r="E74" s="463"/>
      <c r="F74" s="463"/>
      <c r="G74" s="463"/>
      <c r="I74" s="328"/>
    </row>
    <row r="75" spans="1:9" s="387" customFormat="1" ht="79.5" customHeight="1" x14ac:dyDescent="0.35">
      <c r="A75" s="464" t="s">
        <v>196</v>
      </c>
      <c r="B75" s="464"/>
      <c r="C75" s="464"/>
      <c r="D75" s="464"/>
      <c r="E75" s="464"/>
      <c r="F75" s="464"/>
      <c r="G75" s="464"/>
      <c r="I75" s="328"/>
    </row>
    <row r="76" spans="1:9" s="387" customFormat="1" ht="57.75" customHeight="1" x14ac:dyDescent="0.35">
      <c r="A76" s="433" t="s">
        <v>97</v>
      </c>
      <c r="B76" s="433"/>
      <c r="C76" s="433"/>
      <c r="D76" s="433"/>
      <c r="E76" s="433"/>
      <c r="F76" s="433"/>
      <c r="G76" s="433"/>
      <c r="I76" s="328" t="s">
        <v>0</v>
      </c>
    </row>
    <row r="77" spans="1:9" s="387" customFormat="1" ht="80.25" customHeight="1" x14ac:dyDescent="0.35">
      <c r="A77" s="433" t="s">
        <v>197</v>
      </c>
      <c r="B77" s="433"/>
      <c r="C77" s="433"/>
      <c r="D77" s="433"/>
      <c r="E77" s="433"/>
      <c r="F77" s="433"/>
      <c r="G77" s="433"/>
      <c r="I77" s="328"/>
    </row>
    <row r="78" spans="1:9" s="387" customFormat="1" ht="57.75" customHeight="1" x14ac:dyDescent="0.35">
      <c r="A78" s="444" t="s">
        <v>115</v>
      </c>
      <c r="B78" s="445"/>
      <c r="C78" s="445"/>
      <c r="D78" s="445"/>
      <c r="E78" s="445"/>
      <c r="F78" s="445"/>
      <c r="G78" s="446"/>
      <c r="I78" s="328"/>
    </row>
    <row r="79" spans="1:9" s="387" customFormat="1" ht="57.75" customHeight="1" x14ac:dyDescent="0.35">
      <c r="A79" s="444" t="s">
        <v>116</v>
      </c>
      <c r="B79" s="445"/>
      <c r="C79" s="445"/>
      <c r="D79" s="445"/>
      <c r="E79" s="445"/>
      <c r="F79" s="445"/>
      <c r="G79" s="446"/>
      <c r="I79" s="328"/>
    </row>
    <row r="80" spans="1:9" s="387" customFormat="1" ht="57.75" customHeight="1" x14ac:dyDescent="0.35">
      <c r="A80" s="433" t="s">
        <v>131</v>
      </c>
      <c r="B80" s="433"/>
      <c r="C80" s="433"/>
      <c r="D80" s="433"/>
      <c r="E80" s="433"/>
      <c r="F80" s="433"/>
      <c r="G80" s="433"/>
      <c r="I80" s="328"/>
    </row>
    <row r="81" spans="1:42" s="389" customFormat="1" ht="57.75" customHeight="1" x14ac:dyDescent="0.35">
      <c r="A81" s="433" t="s">
        <v>130</v>
      </c>
      <c r="B81" s="433"/>
      <c r="C81" s="433"/>
      <c r="D81" s="433"/>
      <c r="E81" s="433"/>
      <c r="F81" s="433"/>
      <c r="G81" s="433"/>
      <c r="H81" s="387"/>
      <c r="I81" s="328" t="s">
        <v>0</v>
      </c>
      <c r="J81" s="387"/>
      <c r="K81" s="387"/>
      <c r="L81" s="387"/>
      <c r="M81" s="387"/>
      <c r="N81" s="387"/>
      <c r="O81" s="387"/>
      <c r="P81" s="387"/>
      <c r="Q81" s="387"/>
      <c r="R81" s="387"/>
      <c r="S81" s="387"/>
      <c r="T81" s="387"/>
      <c r="U81" s="387"/>
      <c r="V81" s="387"/>
      <c r="W81" s="387"/>
      <c r="X81" s="387"/>
      <c r="Y81" s="387"/>
      <c r="Z81" s="387"/>
      <c r="AA81" s="387"/>
      <c r="AB81" s="387"/>
      <c r="AC81" s="387"/>
      <c r="AD81" s="387"/>
      <c r="AE81" s="387"/>
      <c r="AF81" s="387"/>
      <c r="AG81" s="387"/>
      <c r="AH81" s="387"/>
      <c r="AI81" s="387"/>
      <c r="AJ81" s="387"/>
      <c r="AK81" s="387"/>
      <c r="AL81" s="387"/>
      <c r="AM81" s="387"/>
      <c r="AN81" s="387"/>
      <c r="AO81" s="387"/>
      <c r="AP81" s="387"/>
    </row>
    <row r="82" spans="1:42" s="387" customFormat="1" ht="57.75" customHeight="1" x14ac:dyDescent="0.35">
      <c r="A82" s="434" t="s">
        <v>138</v>
      </c>
      <c r="B82" s="434"/>
      <c r="C82" s="434"/>
      <c r="D82" s="434"/>
      <c r="E82" s="434"/>
      <c r="F82" s="434"/>
      <c r="G82" s="434"/>
      <c r="I82" s="388"/>
    </row>
    <row r="83" spans="1:42" s="387" customFormat="1" ht="57.75" customHeight="1" x14ac:dyDescent="0.35">
      <c r="A83" s="435" t="s">
        <v>139</v>
      </c>
      <c r="B83" s="436"/>
      <c r="C83" s="436"/>
      <c r="D83" s="436"/>
      <c r="E83" s="436"/>
      <c r="F83" s="436"/>
      <c r="G83" s="437"/>
      <c r="I83" s="388"/>
    </row>
    <row r="84" spans="1:42" s="387" customFormat="1" ht="57.75" customHeight="1" x14ac:dyDescent="0.35">
      <c r="A84" s="434" t="s">
        <v>140</v>
      </c>
      <c r="B84" s="434"/>
      <c r="C84" s="434"/>
      <c r="D84" s="434"/>
      <c r="E84" s="434"/>
      <c r="F84" s="434"/>
      <c r="G84" s="434"/>
      <c r="I84" s="388"/>
    </row>
    <row r="85" spans="1:42" s="387" customFormat="1" ht="57.75" customHeight="1" x14ac:dyDescent="0.35">
      <c r="A85" s="434" t="s">
        <v>141</v>
      </c>
      <c r="B85" s="434"/>
      <c r="C85" s="434"/>
      <c r="D85" s="434"/>
      <c r="E85" s="434"/>
      <c r="F85" s="434"/>
      <c r="G85" s="434"/>
      <c r="I85" s="328"/>
    </row>
    <row r="86" spans="1:42" s="387" customFormat="1" ht="57.75" customHeight="1" x14ac:dyDescent="0.35">
      <c r="A86" s="432" t="s">
        <v>142</v>
      </c>
      <c r="B86" s="432"/>
      <c r="C86" s="432"/>
      <c r="D86" s="432"/>
      <c r="E86" s="432"/>
      <c r="F86" s="432"/>
      <c r="G86" s="432"/>
      <c r="I86" s="328"/>
    </row>
    <row r="87" spans="1:42" s="387" customFormat="1" ht="57.75" customHeight="1" x14ac:dyDescent="0.35">
      <c r="A87" s="438" t="s">
        <v>186</v>
      </c>
      <c r="B87" s="439"/>
      <c r="C87" s="439"/>
      <c r="D87" s="439"/>
      <c r="E87" s="439"/>
      <c r="F87" s="439"/>
      <c r="G87" s="440"/>
      <c r="I87" s="328" t="s">
        <v>0</v>
      </c>
    </row>
    <row r="88" spans="1:42" s="387" customFormat="1" ht="57.75" customHeight="1" x14ac:dyDescent="0.35">
      <c r="A88" s="432" t="s">
        <v>187</v>
      </c>
      <c r="B88" s="432"/>
      <c r="C88" s="432"/>
      <c r="D88" s="432"/>
      <c r="E88" s="432"/>
      <c r="F88" s="432"/>
      <c r="G88" s="432"/>
      <c r="I88" s="328" t="s">
        <v>0</v>
      </c>
    </row>
    <row r="89" spans="1:42" s="387" customFormat="1" ht="57.75" customHeight="1" x14ac:dyDescent="0.35">
      <c r="A89" s="441" t="s">
        <v>129</v>
      </c>
      <c r="B89" s="442"/>
      <c r="C89" s="442"/>
      <c r="D89" s="442"/>
      <c r="E89" s="442"/>
      <c r="F89" s="442"/>
      <c r="G89" s="443"/>
      <c r="I89" s="328" t="s">
        <v>0</v>
      </c>
    </row>
    <row r="90" spans="1:42" s="387" customFormat="1" ht="57.75" customHeight="1" x14ac:dyDescent="0.35">
      <c r="A90" s="441" t="s">
        <v>199</v>
      </c>
      <c r="B90" s="442"/>
      <c r="C90" s="442"/>
      <c r="D90" s="442"/>
      <c r="E90" s="442"/>
      <c r="F90" s="442"/>
      <c r="G90" s="443"/>
      <c r="I90" s="328" t="s">
        <v>0</v>
      </c>
    </row>
    <row r="91" spans="1:42" s="387" customFormat="1" ht="57.75" customHeight="1" x14ac:dyDescent="0.35">
      <c r="A91" s="432" t="s">
        <v>200</v>
      </c>
      <c r="B91" s="432"/>
      <c r="C91" s="432"/>
      <c r="D91" s="432"/>
      <c r="E91" s="432"/>
      <c r="F91" s="432"/>
      <c r="G91" s="432"/>
      <c r="I91" s="328" t="s">
        <v>0</v>
      </c>
    </row>
    <row r="92" spans="1:42" s="387" customFormat="1" ht="57.75" customHeight="1" x14ac:dyDescent="0.35">
      <c r="A92" s="432" t="s">
        <v>143</v>
      </c>
      <c r="B92" s="432"/>
      <c r="C92" s="432"/>
      <c r="D92" s="432"/>
      <c r="E92" s="432"/>
      <c r="F92" s="432"/>
      <c r="G92" s="432"/>
      <c r="I92" s="328"/>
    </row>
    <row r="93" spans="1:42" s="387" customFormat="1" ht="57.75" customHeight="1" x14ac:dyDescent="0.35">
      <c r="A93" s="431" t="s">
        <v>144</v>
      </c>
      <c r="B93" s="431"/>
      <c r="C93" s="431"/>
      <c r="D93" s="431"/>
      <c r="E93" s="431"/>
      <c r="F93" s="431"/>
      <c r="G93" s="431"/>
      <c r="I93" s="328" t="s">
        <v>0</v>
      </c>
    </row>
  </sheetData>
  <sheetProtection selectLockedCells="1"/>
  <mergeCells count="37">
    <mergeCell ref="I7:L10"/>
    <mergeCell ref="A63:G63"/>
    <mergeCell ref="A64:G64"/>
    <mergeCell ref="A72:G72"/>
    <mergeCell ref="A73:G73"/>
    <mergeCell ref="A79:G79"/>
    <mergeCell ref="D13:G18"/>
    <mergeCell ref="A1:G1"/>
    <mergeCell ref="A2:G2"/>
    <mergeCell ref="A61:G61"/>
    <mergeCell ref="A71:G71"/>
    <mergeCell ref="A74:G74"/>
    <mergeCell ref="A75:G75"/>
    <mergeCell ref="A77:G77"/>
    <mergeCell ref="A65:G65"/>
    <mergeCell ref="A70:G70"/>
    <mergeCell ref="A69:G69"/>
    <mergeCell ref="A62:G62"/>
    <mergeCell ref="A66:G66"/>
    <mergeCell ref="A67:G67"/>
    <mergeCell ref="A68:G68"/>
    <mergeCell ref="A93:G93"/>
    <mergeCell ref="A88:G88"/>
    <mergeCell ref="A91:G91"/>
    <mergeCell ref="A76:G76"/>
    <mergeCell ref="A85:G85"/>
    <mergeCell ref="A92:G92"/>
    <mergeCell ref="A83:G83"/>
    <mergeCell ref="A87:G87"/>
    <mergeCell ref="A90:G90"/>
    <mergeCell ref="A86:G86"/>
    <mergeCell ref="A89:G89"/>
    <mergeCell ref="A81:G81"/>
    <mergeCell ref="A80:G80"/>
    <mergeCell ref="A82:G82"/>
    <mergeCell ref="A84:G84"/>
    <mergeCell ref="A78:G78"/>
  </mergeCells>
  <conditionalFormatting sqref="E11">
    <cfRule type="iconSet" priority="1">
      <iconSet iconSet="4Arrows">
        <cfvo type="percent" val="0"/>
        <cfvo type="percent" val="25"/>
        <cfvo type="percent" val="50"/>
        <cfvo type="percent" val="75"/>
      </iconSet>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9"/>
  <sheetViews>
    <sheetView zoomScale="80" zoomScaleNormal="80" workbookViewId="0">
      <pane xSplit="1" ySplit="7" topLeftCell="B8" activePane="bottomRight" state="frozen"/>
      <selection pane="topRight" activeCell="B1" sqref="B1"/>
      <selection pane="bottomLeft" activeCell="A9" sqref="A9"/>
      <selection pane="bottomRight" activeCell="A21" sqref="A21"/>
    </sheetView>
  </sheetViews>
  <sheetFormatPr defaultColWidth="9.1796875" defaultRowHeight="18.5" x14ac:dyDescent="0.35"/>
  <cols>
    <col min="1" max="1" width="48.26953125" style="1" customWidth="1"/>
    <col min="2" max="2" width="21" style="1" customWidth="1"/>
    <col min="3" max="3" width="24.81640625" style="1" customWidth="1"/>
    <col min="4" max="4" width="19.54296875" style="6" customWidth="1"/>
    <col min="5" max="5" width="20.54296875" style="6" customWidth="1"/>
    <col min="6" max="6" width="19.81640625" style="1" customWidth="1"/>
    <col min="7" max="7" width="19" style="1" customWidth="1"/>
    <col min="8" max="16384" width="9.1796875" style="1"/>
  </cols>
  <sheetData>
    <row r="1" spans="1:7" ht="89.25" customHeight="1" x14ac:dyDescent="0.35">
      <c r="A1" s="90"/>
      <c r="B1" s="416" t="s">
        <v>227</v>
      </c>
      <c r="C1" s="416"/>
      <c r="D1" s="416"/>
      <c r="E1" s="416"/>
      <c r="F1" s="416"/>
      <c r="G1" s="416"/>
    </row>
    <row r="2" spans="1:7" ht="34.5" customHeight="1" x14ac:dyDescent="0.35">
      <c r="A2" s="417" t="s">
        <v>234</v>
      </c>
      <c r="B2" s="418"/>
      <c r="C2" s="418"/>
      <c r="D2" s="418"/>
      <c r="E2" s="418"/>
      <c r="F2" s="418"/>
      <c r="G2" s="418"/>
    </row>
    <row r="3" spans="1:7" s="3" customFormat="1" ht="26" x14ac:dyDescent="0.35">
      <c r="A3" s="264" t="s">
        <v>109</v>
      </c>
      <c r="B3" s="430" t="str">
        <f>'data entry DASHBOARD'!B4</f>
        <v>Republic of Loa</v>
      </c>
      <c r="C3" s="430"/>
      <c r="D3" s="419" t="s">
        <v>235</v>
      </c>
      <c r="E3" s="420"/>
      <c r="F3" s="420"/>
      <c r="G3" s="421"/>
    </row>
    <row r="4" spans="1:7" s="3" customFormat="1" ht="58.5" customHeight="1" x14ac:dyDescent="0.35">
      <c r="A4" s="264" t="s">
        <v>108</v>
      </c>
      <c r="B4" s="430">
        <f>'data entry DASHBOARD'!B5</f>
        <v>1000000</v>
      </c>
      <c r="C4" s="430"/>
      <c r="D4" s="422"/>
      <c r="E4" s="423"/>
      <c r="F4" s="423"/>
      <c r="G4" s="424"/>
    </row>
    <row r="5" spans="1:7" ht="5.25" customHeight="1" x14ac:dyDescent="0.35">
      <c r="A5" s="91"/>
      <c r="B5" s="427"/>
      <c r="C5" s="427"/>
      <c r="D5" s="427"/>
      <c r="E5" s="427"/>
      <c r="F5" s="427"/>
      <c r="G5" s="427"/>
    </row>
    <row r="6" spans="1:7" ht="52.5" customHeight="1" x14ac:dyDescent="0.35">
      <c r="A6" s="263" t="s">
        <v>31</v>
      </c>
      <c r="B6" s="429" t="s">
        <v>2</v>
      </c>
      <c r="C6" s="428"/>
      <c r="D6" s="425" t="s">
        <v>29</v>
      </c>
      <c r="E6" s="428"/>
      <c r="F6" s="425" t="s">
        <v>103</v>
      </c>
      <c r="G6" s="426"/>
    </row>
    <row r="7" spans="1:7" ht="40.5" customHeight="1" x14ac:dyDescent="0.35">
      <c r="A7" s="92"/>
      <c r="B7" s="259" t="s">
        <v>33</v>
      </c>
      <c r="C7" s="260" t="s">
        <v>34</v>
      </c>
      <c r="D7" s="261" t="s">
        <v>33</v>
      </c>
      <c r="E7" s="260" t="s">
        <v>34</v>
      </c>
      <c r="F7" s="261" t="s">
        <v>33</v>
      </c>
      <c r="G7" s="262" t="s">
        <v>34</v>
      </c>
    </row>
    <row r="8" spans="1:7" ht="23.5" x14ac:dyDescent="0.35">
      <c r="A8" s="93" t="s">
        <v>57</v>
      </c>
      <c r="B8" s="202">
        <f>Smoking!T9</f>
        <v>14030.261348005504</v>
      </c>
      <c r="C8" s="203">
        <f>Smoking!M9</f>
        <v>0.14030261348005504</v>
      </c>
      <c r="D8" s="204"/>
      <c r="E8" s="205"/>
      <c r="F8" s="206"/>
      <c r="G8" s="207"/>
    </row>
    <row r="9" spans="1:7" ht="23.5" x14ac:dyDescent="0.35">
      <c r="A9" s="94" t="s">
        <v>6</v>
      </c>
      <c r="B9" s="202">
        <f>Smoking!T10</f>
        <v>3411.4697711337476</v>
      </c>
      <c r="C9" s="203">
        <f>Smoking!M10</f>
        <v>0.17317105437227145</v>
      </c>
      <c r="D9" s="204"/>
      <c r="E9" s="205"/>
      <c r="F9" s="206"/>
      <c r="G9" s="207"/>
    </row>
    <row r="10" spans="1:7" ht="23.5" x14ac:dyDescent="0.35">
      <c r="A10" s="94" t="s">
        <v>7</v>
      </c>
      <c r="B10" s="202">
        <f>Smoking!T11</f>
        <v>626.81039248203433</v>
      </c>
      <c r="C10" s="203">
        <f>Smoking!M11</f>
        <v>0.13626312880044225</v>
      </c>
      <c r="D10" s="204"/>
      <c r="E10" s="205"/>
      <c r="F10" s="206"/>
      <c r="G10" s="207"/>
    </row>
    <row r="11" spans="1:7" ht="23.5" x14ac:dyDescent="0.35">
      <c r="A11" s="94" t="s">
        <v>8</v>
      </c>
      <c r="B11" s="202">
        <f>Smoking!T12</f>
        <v>1179.948586118252</v>
      </c>
      <c r="C11" s="203">
        <f>Smoking!M12</f>
        <v>0.19665809768637532</v>
      </c>
      <c r="D11" s="204"/>
      <c r="E11" s="205"/>
      <c r="F11" s="206"/>
      <c r="G11" s="207"/>
    </row>
    <row r="12" spans="1:7" ht="23.5" x14ac:dyDescent="0.35">
      <c r="A12" s="94" t="s">
        <v>56</v>
      </c>
      <c r="B12" s="202"/>
      <c r="C12" s="203"/>
      <c r="D12" s="204"/>
      <c r="E12" s="205"/>
      <c r="F12" s="206"/>
      <c r="G12" s="207"/>
    </row>
    <row r="13" spans="1:7" ht="23.5" x14ac:dyDescent="0.35">
      <c r="A13" s="95" t="s">
        <v>22</v>
      </c>
      <c r="B13" s="202"/>
      <c r="C13" s="203"/>
      <c r="D13" s="208">
        <f>'Diabetes PG'!T9</f>
        <v>2327.4468721939538</v>
      </c>
      <c r="E13" s="209">
        <f>'Diabetes PG'!M9</f>
        <v>6.4651302005387601E-2</v>
      </c>
      <c r="F13" s="210">
        <f>'BMI&gt;30'!T10</f>
        <v>9487.3033641666207</v>
      </c>
      <c r="G13" s="211">
        <f>'BMI&gt;30'!M10</f>
        <v>0.2635362045601839</v>
      </c>
    </row>
    <row r="14" spans="1:7" ht="23.5" x14ac:dyDescent="0.35">
      <c r="A14" s="95" t="s">
        <v>112</v>
      </c>
      <c r="B14" s="202"/>
      <c r="C14" s="203"/>
      <c r="D14" s="208"/>
      <c r="E14" s="209"/>
      <c r="F14" s="210">
        <f>'BMI&gt;30'!T11</f>
        <v>18962.559202631019</v>
      </c>
      <c r="G14" s="211">
        <f>'BMI&gt;30'!M11</f>
        <v>8.3905129215181506E-2</v>
      </c>
    </row>
    <row r="15" spans="1:7" ht="23.5" x14ac:dyDescent="0.35">
      <c r="A15" s="95" t="s">
        <v>113</v>
      </c>
      <c r="B15" s="202"/>
      <c r="C15" s="203"/>
      <c r="D15" s="208"/>
      <c r="E15" s="209"/>
      <c r="F15" s="210">
        <f>'BMI&gt;30'!T12</f>
        <v>5946.1415546573935</v>
      </c>
      <c r="G15" s="211">
        <f>'BMI&gt;30'!M12</f>
        <v>6.0062035905630237E-2</v>
      </c>
    </row>
    <row r="16" spans="1:7" ht="23.5" x14ac:dyDescent="0.35">
      <c r="A16" s="95" t="s">
        <v>23</v>
      </c>
      <c r="B16" s="202">
        <f>Smoking!T13</f>
        <v>7653.9677759373599</v>
      </c>
      <c r="C16" s="203">
        <f>Smoking!M13</f>
        <v>5.8876675199518155E-2</v>
      </c>
      <c r="D16" s="212"/>
      <c r="E16" s="213"/>
      <c r="F16" s="210">
        <f>'BMI&gt;30'!T13</f>
        <v>8052.212414284777</v>
      </c>
      <c r="G16" s="211">
        <f>'BMI&gt;30'!M13</f>
        <v>6.1940095494498283E-2</v>
      </c>
    </row>
    <row r="17" spans="1:7" ht="23.5" x14ac:dyDescent="0.35">
      <c r="A17" s="96" t="s">
        <v>9</v>
      </c>
      <c r="B17" s="214">
        <f>Smoking!T14</f>
        <v>351.38317491842815</v>
      </c>
      <c r="C17" s="215">
        <f>Smoking!M14</f>
        <v>0.11334941126400909</v>
      </c>
      <c r="D17" s="216">
        <f>'Diabetes PG'!T10</f>
        <v>151.26985636830591</v>
      </c>
      <c r="E17" s="217">
        <f>'Diabetes PG'!M10</f>
        <v>4.8796727860743842E-2</v>
      </c>
      <c r="F17" s="218">
        <f>'BMI&gt;30'!T14</f>
        <v>366.77188125446344</v>
      </c>
      <c r="G17" s="219">
        <f>'BMI&gt;30'!M14</f>
        <v>0.11831351008208499</v>
      </c>
    </row>
    <row r="18" spans="1:7" ht="23.5" x14ac:dyDescent="0.35">
      <c r="A18" s="96" t="s">
        <v>97</v>
      </c>
      <c r="B18" s="220"/>
      <c r="C18" s="221"/>
      <c r="D18" s="216">
        <f>'Diabetes PG'!T11</f>
        <v>238.90989946597233</v>
      </c>
      <c r="E18" s="217">
        <f>'Diabetes PG'!M11</f>
        <v>4.9772895722077569E-2</v>
      </c>
      <c r="F18" s="218" t="s">
        <v>0</v>
      </c>
      <c r="G18" s="219" t="s">
        <v>0</v>
      </c>
    </row>
    <row r="19" spans="1:7" ht="23.5" x14ac:dyDescent="0.35">
      <c r="A19" s="96" t="s">
        <v>98</v>
      </c>
      <c r="B19" s="220"/>
      <c r="C19" s="221"/>
      <c r="D19" s="222"/>
      <c r="E19" s="223"/>
      <c r="F19" s="218">
        <f>'BMI&gt;30'!T15</f>
        <v>246.34222458832815</v>
      </c>
      <c r="G19" s="219">
        <f>'BMI&gt;30'!M15</f>
        <v>8.2114074862776054E-2</v>
      </c>
    </row>
    <row r="20" spans="1:7" ht="23.5" x14ac:dyDescent="0.35">
      <c r="A20" s="96" t="s">
        <v>10</v>
      </c>
      <c r="B20" s="220">
        <f>Smoking!T15</f>
        <v>5883.7382620360722</v>
      </c>
      <c r="C20" s="215">
        <f>Smoking!M15</f>
        <v>6.8415561186465954E-2</v>
      </c>
      <c r="D20" s="216">
        <f>'Diabetes PG'!T12</f>
        <v>983.75935602316065</v>
      </c>
      <c r="E20" s="217">
        <f>'Diabetes PG'!M12</f>
        <v>1.1439062279339078E-2</v>
      </c>
      <c r="F20" s="224"/>
      <c r="G20" s="225"/>
    </row>
    <row r="21" spans="1:7" ht="23.5" x14ac:dyDescent="0.35">
      <c r="A21" s="96" t="s">
        <v>84</v>
      </c>
      <c r="B21" s="220"/>
      <c r="C21" s="215"/>
      <c r="D21" s="226"/>
      <c r="E21" s="227"/>
      <c r="F21" s="224"/>
      <c r="G21" s="225"/>
    </row>
    <row r="22" spans="1:7" ht="23.5" x14ac:dyDescent="0.35">
      <c r="A22" s="96" t="s">
        <v>101</v>
      </c>
      <c r="B22" s="220"/>
      <c r="C22" s="215"/>
      <c r="D22" s="226"/>
      <c r="E22" s="227"/>
      <c r="F22" s="218">
        <f>'BMI&gt;30'!T16</f>
        <v>19121.988305039507</v>
      </c>
      <c r="G22" s="219">
        <f>'BMI&gt;30'!M16</f>
        <v>0.19121988305039508</v>
      </c>
    </row>
    <row r="23" spans="1:7" ht="23.5" x14ac:dyDescent="0.35">
      <c r="A23" s="96" t="s">
        <v>128</v>
      </c>
      <c r="B23" s="220"/>
      <c r="C23" s="215"/>
      <c r="D23" s="226"/>
      <c r="E23" s="227"/>
      <c r="F23" s="218">
        <f>'BMI&gt;30'!T17</f>
        <v>14587.428051120291</v>
      </c>
      <c r="G23" s="219">
        <f>'BMI&gt;30'!M17</f>
        <v>0.18701830834769603</v>
      </c>
    </row>
    <row r="24" spans="1:7" ht="23.5" x14ac:dyDescent="0.35">
      <c r="A24" s="96" t="s">
        <v>125</v>
      </c>
      <c r="B24" s="214"/>
      <c r="C24" s="221"/>
      <c r="D24" s="228"/>
      <c r="E24" s="229"/>
      <c r="F24" s="218">
        <f>'BMI&gt;30'!T18</f>
        <v>4121.9750642377239</v>
      </c>
      <c r="G24" s="219">
        <f>'BMI&gt;30'!M18</f>
        <v>0.32202930189357215</v>
      </c>
    </row>
    <row r="25" spans="1:7" ht="23.5" x14ac:dyDescent="0.35">
      <c r="A25" s="98" t="s">
        <v>32</v>
      </c>
      <c r="B25" s="230"/>
      <c r="C25" s="231"/>
      <c r="D25" s="232">
        <f>'Diabetes PG'!T13</f>
        <v>2247.9185938945425</v>
      </c>
      <c r="E25" s="233">
        <f>'Diabetes PG'!M13</f>
        <v>7.4930619796484743E-2</v>
      </c>
      <c r="F25" s="234"/>
      <c r="G25" s="235"/>
    </row>
    <row r="26" spans="1:7" ht="23.5" x14ac:dyDescent="0.35">
      <c r="A26" s="98" t="s">
        <v>89</v>
      </c>
      <c r="B26" s="230"/>
      <c r="C26" s="231"/>
      <c r="D26" s="232"/>
      <c r="E26" s="233"/>
      <c r="F26" s="236">
        <f>'BMI&gt;30'!T19</f>
        <v>28.992087307376245</v>
      </c>
      <c r="G26" s="237">
        <f>'BMI&gt;30'!M19</f>
        <v>7.6698643670307529E-2</v>
      </c>
    </row>
    <row r="27" spans="1:7" ht="23.5" x14ac:dyDescent="0.35">
      <c r="A27" s="98" t="s">
        <v>39</v>
      </c>
      <c r="B27" s="230"/>
      <c r="C27" s="231"/>
      <c r="D27" s="232"/>
      <c r="E27" s="233"/>
      <c r="F27" s="236">
        <f>'BMI&gt;30'!T20</f>
        <v>105.09473784134417</v>
      </c>
      <c r="G27" s="237">
        <f>'BMI&gt;30'!M20</f>
        <v>0.20893586051957092</v>
      </c>
    </row>
    <row r="28" spans="1:7" ht="23.5" x14ac:dyDescent="0.35">
      <c r="A28" s="98" t="s">
        <v>40</v>
      </c>
      <c r="B28" s="230"/>
      <c r="C28" s="231"/>
      <c r="D28" s="232"/>
      <c r="E28" s="233"/>
      <c r="F28" s="236">
        <f>'BMI&gt;30'!T21</f>
        <v>157.27688115345353</v>
      </c>
      <c r="G28" s="237">
        <f>'BMI&gt;30'!M21</f>
        <v>0.15633884806506315</v>
      </c>
    </row>
    <row r="29" spans="1:7" ht="23.5" x14ac:dyDescent="0.35">
      <c r="A29" s="98" t="s">
        <v>91</v>
      </c>
      <c r="B29" s="230"/>
      <c r="C29" s="231"/>
      <c r="D29" s="232"/>
      <c r="E29" s="233"/>
      <c r="F29" s="236">
        <f>'BMI&gt;30'!T22</f>
        <v>72.240347996226546</v>
      </c>
      <c r="G29" s="237">
        <f>'BMI&gt;30'!M22</f>
        <v>0.12651549561510778</v>
      </c>
    </row>
    <row r="30" spans="1:7" ht="23.5" x14ac:dyDescent="0.35">
      <c r="A30" s="99" t="s">
        <v>90</v>
      </c>
      <c r="B30" s="238">
        <f>Smoking!T16</f>
        <v>23.621722846441948</v>
      </c>
      <c r="C30" s="239">
        <f>Smoking!M16</f>
        <v>6.3670411985018729E-2</v>
      </c>
      <c r="D30" s="240"/>
      <c r="E30" s="241"/>
      <c r="F30" s="234"/>
      <c r="G30" s="235"/>
    </row>
    <row r="31" spans="1:7" ht="23.5" x14ac:dyDescent="0.35">
      <c r="A31" s="98" t="str">
        <f>'data entry DASHBOARD'!A31</f>
        <v>Cardiovascular defect</v>
      </c>
      <c r="B31" s="242">
        <f>Smoking!T17</f>
        <v>360.81093677178848</v>
      </c>
      <c r="C31" s="243">
        <f>Smoking!M17</f>
        <v>2.905080006214078E-2</v>
      </c>
      <c r="D31" s="244">
        <f>'Diabetes PG'!T14</f>
        <v>872.95648940126432</v>
      </c>
      <c r="E31" s="233">
        <f>'Diabetes PG'!M14</f>
        <v>7.0286351803644467E-2</v>
      </c>
      <c r="F31" s="236">
        <f>'BMI&gt;30'!T23</f>
        <v>580.03965719406267</v>
      </c>
      <c r="G31" s="237">
        <f>'BMI&gt;30'!M23</f>
        <v>4.6702065796623407E-2</v>
      </c>
    </row>
    <row r="32" spans="1:7" ht="23.5" x14ac:dyDescent="0.35">
      <c r="A32" s="98" t="str">
        <f>'data entry DASHBOARD'!A32</f>
        <v>d-transposition of the great arteries</v>
      </c>
      <c r="B32" s="242"/>
      <c r="C32" s="243"/>
      <c r="D32" s="244">
        <f>'Diabetes PG'!T15</f>
        <v>22.332668238708507</v>
      </c>
      <c r="E32" s="233">
        <f>'Diabetes PG'!M15</f>
        <v>9.3052784327952109E-2</v>
      </c>
      <c r="F32" s="234"/>
      <c r="G32" s="235"/>
    </row>
    <row r="33" spans="1:7" ht="23.5" x14ac:dyDescent="0.35">
      <c r="A33" s="98" t="str">
        <f>'data entry DASHBOARD'!A33</f>
        <v>Ventricular septal defects</v>
      </c>
      <c r="B33" s="242"/>
      <c r="C33" s="243"/>
      <c r="D33" s="244" t="s">
        <v>0</v>
      </c>
      <c r="E33" s="233" t="s">
        <v>0</v>
      </c>
      <c r="F33" s="234"/>
      <c r="G33" s="235"/>
    </row>
    <row r="34" spans="1:7" ht="23.5" x14ac:dyDescent="0.35">
      <c r="A34" s="98" t="str">
        <f>'data entry DASHBOARD'!A34</f>
        <v>Atrial septal defects</v>
      </c>
      <c r="B34" s="242">
        <f>Smoking!T18</f>
        <v>139.67486818980672</v>
      </c>
      <c r="C34" s="243">
        <f>Smoking!M18</f>
        <v>8.465143526654953E-2</v>
      </c>
      <c r="D34" s="244" t="s">
        <v>0</v>
      </c>
      <c r="E34" s="233" t="s">
        <v>0</v>
      </c>
      <c r="F34" s="236">
        <f>'BMI&gt;30'!T24</f>
        <v>114.47350053510775</v>
      </c>
      <c r="G34" s="237">
        <f>'BMI&gt;30'!M24</f>
        <v>6.9377879112186513E-2</v>
      </c>
    </row>
    <row r="35" spans="1:7" ht="23.5" x14ac:dyDescent="0.35">
      <c r="A35" s="98" t="str">
        <f>'data entry DASHBOARD'!A35</f>
        <v>Atrioventricular septal defects</v>
      </c>
      <c r="B35" s="242">
        <f>Smoking!T19</f>
        <v>81.709276844412017</v>
      </c>
      <c r="C35" s="243">
        <f>Smoking!M19</f>
        <v>8.6924762600438313E-2</v>
      </c>
      <c r="D35" s="244">
        <f>'Diabetes PG'!T16</f>
        <v>193.4942820838628</v>
      </c>
      <c r="E35" s="233">
        <f>'Diabetes PG'!M16</f>
        <v>0.20584498094027956</v>
      </c>
      <c r="F35" s="234"/>
      <c r="G35" s="235"/>
    </row>
    <row r="36" spans="1:7" ht="23.5" x14ac:dyDescent="0.35">
      <c r="A36" s="98" t="str">
        <f>'data entry DASHBOARD'!A36</f>
        <v>Tetralogy of Fallot</v>
      </c>
      <c r="B36" s="242"/>
      <c r="C36" s="243" t="s">
        <v>0</v>
      </c>
      <c r="D36" s="244">
        <f>'Diabetes PG'!T17</f>
        <v>36.203744013931207</v>
      </c>
      <c r="E36" s="233">
        <f>'Diabetes PG'!M17</f>
        <v>0.12929908576404003</v>
      </c>
      <c r="F36" s="236">
        <f>'BMI&gt;30'!T25</f>
        <v>15.759314484164435</v>
      </c>
      <c r="G36" s="237">
        <f>'BMI&gt;30'!M25</f>
        <v>5.6283266014872983E-2</v>
      </c>
    </row>
    <row r="37" spans="1:7" ht="23.5" x14ac:dyDescent="0.35">
      <c r="A37" s="98" t="str">
        <f>'data entry DASHBOARD'!A37</f>
        <v>Aortic valve stenosis</v>
      </c>
      <c r="B37" s="242"/>
      <c r="C37" s="243"/>
      <c r="D37" s="244" t="s">
        <v>0</v>
      </c>
      <c r="E37" s="233" t="s">
        <v>0</v>
      </c>
      <c r="F37" s="234"/>
      <c r="G37" s="235"/>
    </row>
    <row r="38" spans="1:7" ht="23.5" x14ac:dyDescent="0.35">
      <c r="A38" s="98" t="str">
        <f>'data entry DASHBOARD'!A38</f>
        <v xml:space="preserve">Hypoplastic left heart S. </v>
      </c>
      <c r="B38" s="242"/>
      <c r="C38" s="243" t="s">
        <v>0</v>
      </c>
      <c r="D38" s="244">
        <f>'Diabetes PG'!T18</f>
        <v>19.025072234131795</v>
      </c>
      <c r="E38" s="233">
        <f>'Diabetes PG'!M18</f>
        <v>6.7946686550470689E-2</v>
      </c>
      <c r="F38" s="236">
        <f>'BMI&gt;30'!T26</f>
        <v>27.436024643027881</v>
      </c>
      <c r="G38" s="237">
        <f>'BMI&gt;30'!M26</f>
        <v>9.7985802296528146E-2</v>
      </c>
    </row>
    <row r="39" spans="1:7" ht="23.5" x14ac:dyDescent="0.35">
      <c r="A39" s="98" t="str">
        <f>'data entry DASHBOARD'!A39</f>
        <v>Patent ductus arteriosus</v>
      </c>
      <c r="B39" s="242">
        <f>Smoking!T20</f>
        <v>22.153776297865893</v>
      </c>
      <c r="C39" s="243">
        <f>Smoking!M20</f>
        <v>5.4033600726502186E-2</v>
      </c>
      <c r="D39" s="244" t="s">
        <v>0</v>
      </c>
      <c r="E39" s="233" t="s">
        <v>0</v>
      </c>
      <c r="F39" s="234"/>
      <c r="G39" s="235"/>
    </row>
    <row r="40" spans="1:7" ht="23.5" x14ac:dyDescent="0.35">
      <c r="A40" s="98" t="str">
        <f>'data entry DASHBOARD'!A40</f>
        <v>Coarctation of aorta</v>
      </c>
      <c r="B40" s="242"/>
      <c r="C40" s="243"/>
      <c r="D40" s="244">
        <f>'Diabetes PG'!T19</f>
        <v>21.742939696150621</v>
      </c>
      <c r="E40" s="233">
        <f>'Diabetes PG'!M19</f>
        <v>6.7946686550470689E-2</v>
      </c>
      <c r="F40" s="236">
        <f>'BMI&gt;30'!T27</f>
        <v>15.562828221325821</v>
      </c>
      <c r="G40" s="237">
        <f>'BMI&gt;30'!M27</f>
        <v>4.8633838191643193E-2</v>
      </c>
    </row>
    <row r="41" spans="1:7" ht="23.5" x14ac:dyDescent="0.35">
      <c r="A41" s="98" t="str">
        <f>'data entry DASHBOARD'!A41</f>
        <v>Outflow tract defects</v>
      </c>
      <c r="B41" s="242"/>
      <c r="C41" s="243"/>
      <c r="D41" s="244"/>
      <c r="E41" s="233"/>
      <c r="F41" s="236">
        <f>'BMI&gt;30'!T28</f>
        <v>121.95084343578897</v>
      </c>
      <c r="G41" s="237">
        <f>'BMI&gt;30'!M28</f>
        <v>7.6698643670307529E-2</v>
      </c>
    </row>
    <row r="42" spans="1:7" ht="23.5" x14ac:dyDescent="0.35">
      <c r="A42" s="98" t="str">
        <f>'data entry DASHBOARD'!A42</f>
        <v>Conotruncal defects</v>
      </c>
      <c r="B42" s="242"/>
      <c r="C42" s="243"/>
      <c r="D42" s="244"/>
      <c r="E42" s="233"/>
      <c r="F42" s="236">
        <f>'BMI&gt;30'!T29</f>
        <v>33.12419998853715</v>
      </c>
      <c r="G42" s="237">
        <f>'BMI&gt;30'!M29</f>
        <v>4.476243241694209E-2</v>
      </c>
    </row>
    <row r="43" spans="1:7" ht="23.5" x14ac:dyDescent="0.35">
      <c r="A43" s="98" t="s">
        <v>17</v>
      </c>
      <c r="B43" s="242">
        <f>Smoking!T21</f>
        <v>34.554347826086961</v>
      </c>
      <c r="C43" s="243">
        <f>Smoking!M21</f>
        <v>5.6461352657004832E-2</v>
      </c>
      <c r="D43" s="240"/>
      <c r="E43" s="241"/>
      <c r="F43" s="236">
        <f>'BMI&gt;30'!T30</f>
        <v>27.39460863916856</v>
      </c>
      <c r="G43" s="237">
        <f>'BMI&gt;30'!M30</f>
        <v>4.476243241694209E-2</v>
      </c>
    </row>
    <row r="44" spans="1:7" ht="23.5" x14ac:dyDescent="0.35">
      <c r="A44" s="98" t="s">
        <v>16</v>
      </c>
      <c r="B44" s="230">
        <f>Smoking!T22</f>
        <v>81.011423550087898</v>
      </c>
      <c r="C44" s="243">
        <f>Smoking!M22</f>
        <v>8.465143526654953E-2</v>
      </c>
      <c r="D44" s="240"/>
      <c r="E44" s="241"/>
      <c r="F44" s="236">
        <f>'BMI&gt;30'!T31</f>
        <v>25.785334098804089</v>
      </c>
      <c r="G44" s="237">
        <f>'BMI&gt;30'!M31</f>
        <v>2.6943922778269687E-2</v>
      </c>
    </row>
    <row r="45" spans="1:7" ht="23.5" x14ac:dyDescent="0.35">
      <c r="A45" s="98" t="s">
        <v>53</v>
      </c>
      <c r="B45" s="230">
        <f>Smoking!T23</f>
        <v>15.065250379362668</v>
      </c>
      <c r="C45" s="243">
        <f>Smoking!M23</f>
        <v>5.1593323216995439E-2</v>
      </c>
      <c r="D45" s="240"/>
      <c r="E45" s="241"/>
      <c r="F45" s="236">
        <f>'BMI&gt;30'!T32</f>
        <v>35.030132357082508</v>
      </c>
      <c r="G45" s="237">
        <f>'BMI&gt;30'!M32</f>
        <v>0.11996620670233735</v>
      </c>
    </row>
    <row r="46" spans="1:7" ht="23.5" x14ac:dyDescent="0.35">
      <c r="A46" s="98" t="s">
        <v>54</v>
      </c>
      <c r="B46" s="230">
        <f>Smoking!T24</f>
        <v>190.04434928888199</v>
      </c>
      <c r="C46" s="243">
        <f>Smoking!M24</f>
        <v>4.4196360299740001E-2</v>
      </c>
      <c r="D46" s="240"/>
      <c r="E46" s="241"/>
      <c r="F46" s="234"/>
      <c r="G46" s="235"/>
    </row>
    <row r="47" spans="1:7" ht="23.5" x14ac:dyDescent="0.35">
      <c r="A47" s="98" t="s">
        <v>13</v>
      </c>
      <c r="B47" s="230">
        <f>Smoking!T25</f>
        <v>67.964435146443506</v>
      </c>
      <c r="C47" s="243">
        <f>Smoking!M25</f>
        <v>6.6049013747758512E-2</v>
      </c>
      <c r="D47" s="240"/>
      <c r="E47" s="241"/>
      <c r="F47" s="234"/>
      <c r="G47" s="235"/>
    </row>
    <row r="48" spans="1:7" ht="24" customHeight="1" x14ac:dyDescent="0.35">
      <c r="A48" s="98" t="s">
        <v>107</v>
      </c>
      <c r="B48" s="230">
        <f>Smoking!T26</f>
        <v>36.591153616258218</v>
      </c>
      <c r="C48" s="243">
        <f>Smoking!M26</f>
        <v>6.6049013747758512E-2</v>
      </c>
      <c r="D48" s="240"/>
      <c r="E48" s="241"/>
      <c r="F48" s="234"/>
      <c r="G48" s="235"/>
    </row>
    <row r="49" spans="1:7" ht="23.5" x14ac:dyDescent="0.35">
      <c r="A49" s="98" t="s">
        <v>14</v>
      </c>
      <c r="B49" s="230">
        <f>Smoking!T27</f>
        <v>49.420055792101024</v>
      </c>
      <c r="C49" s="243">
        <f>Smoking!M27</f>
        <v>8.2366759653501709E-2</v>
      </c>
      <c r="D49" s="240"/>
      <c r="E49" s="241"/>
      <c r="F49" s="234"/>
      <c r="G49" s="235"/>
    </row>
    <row r="50" spans="1:7" ht="23.5" x14ac:dyDescent="0.35">
      <c r="A50" s="98" t="s">
        <v>18</v>
      </c>
      <c r="B50" s="230">
        <f>Smoking!T28</f>
        <v>37.112676056338024</v>
      </c>
      <c r="C50" s="243">
        <f>Smoking!M28</f>
        <v>0.11971830985915492</v>
      </c>
      <c r="D50" s="240"/>
      <c r="E50" s="241"/>
      <c r="F50" s="234"/>
      <c r="G50" s="235"/>
    </row>
    <row r="51" spans="1:7" ht="23.5" x14ac:dyDescent="0.35">
      <c r="A51" s="97" t="s">
        <v>21</v>
      </c>
      <c r="B51" s="245">
        <f>Smoking!T29</f>
        <v>415.63706002133239</v>
      </c>
      <c r="C51" s="246">
        <f>Smoking!M29</f>
        <v>0.39396877727140511</v>
      </c>
      <c r="D51" s="247"/>
      <c r="E51" s="248"/>
      <c r="F51" s="249"/>
      <c r="G51" s="250"/>
    </row>
    <row r="52" spans="1:7" ht="23.5" x14ac:dyDescent="0.35">
      <c r="A52" s="97" t="s">
        <v>104</v>
      </c>
      <c r="B52" s="245"/>
      <c r="C52" s="246"/>
      <c r="D52" s="247"/>
      <c r="E52" s="248"/>
      <c r="F52" s="251">
        <f>'BMI&gt;30'!T33</f>
        <v>37802.548059074397</v>
      </c>
      <c r="G52" s="252">
        <f>'BMI&gt;30'!M33</f>
        <v>9.4506370147685995E-2</v>
      </c>
    </row>
    <row r="53" spans="1:7" ht="23.5" x14ac:dyDescent="0.35">
      <c r="A53" s="97" t="s">
        <v>24</v>
      </c>
      <c r="B53" s="245">
        <f>Smoking!T31</f>
        <v>8469.2028985507241</v>
      </c>
      <c r="C53" s="246">
        <f>Smoking!M31</f>
        <v>5.6461352657004832E-2</v>
      </c>
      <c r="D53" s="247"/>
      <c r="E53" s="248"/>
      <c r="F53" s="249"/>
      <c r="G53" s="250"/>
    </row>
    <row r="54" spans="1:7" ht="23.5" x14ac:dyDescent="0.35">
      <c r="A54" s="97" t="s">
        <v>51</v>
      </c>
      <c r="B54" s="245">
        <f>Smoking!T30</f>
        <v>26756.047799475382</v>
      </c>
      <c r="C54" s="246">
        <f>Smoking!M30</f>
        <v>8.9186825998251271E-2</v>
      </c>
      <c r="D54" s="247"/>
      <c r="E54" s="248"/>
      <c r="F54" s="249"/>
      <c r="G54" s="250"/>
    </row>
    <row r="55" spans="1:7" ht="23.5" x14ac:dyDescent="0.35">
      <c r="A55" s="97" t="s">
        <v>105</v>
      </c>
      <c r="B55" s="245"/>
      <c r="C55" s="246"/>
      <c r="D55" s="247"/>
      <c r="E55" s="248"/>
      <c r="F55" s="251">
        <f>'BMI&gt;30'!T34</f>
        <v>59742.978078649969</v>
      </c>
      <c r="G55" s="252">
        <f>'BMI&gt;30'!M34</f>
        <v>0.30496670790530866</v>
      </c>
    </row>
    <row r="56" spans="1:7" ht="23.5" x14ac:dyDescent="0.35">
      <c r="A56" s="97" t="s">
        <v>41</v>
      </c>
      <c r="B56" s="245">
        <f>Smoking!T32</f>
        <v>26192.629569813544</v>
      </c>
      <c r="C56" s="246">
        <f>Smoking!M32</f>
        <v>8.2366759653501709E-2</v>
      </c>
      <c r="D56" s="247"/>
      <c r="E56" s="248"/>
      <c r="F56" s="249"/>
      <c r="G56" s="250"/>
    </row>
    <row r="57" spans="1:7" ht="23.5" x14ac:dyDescent="0.35">
      <c r="A57" s="97" t="s">
        <v>19</v>
      </c>
      <c r="B57" s="245">
        <f>Smoking!T33</f>
        <v>23711.141678129301</v>
      </c>
      <c r="C57" s="246">
        <f>Smoking!M33</f>
        <v>0.14030261348005504</v>
      </c>
      <c r="D57" s="247"/>
      <c r="E57" s="248"/>
      <c r="F57" s="249"/>
      <c r="G57" s="250"/>
    </row>
    <row r="58" spans="1:7" ht="23.5" x14ac:dyDescent="0.35">
      <c r="A58" s="97" t="s">
        <v>55</v>
      </c>
      <c r="B58" s="245">
        <f>Smoking!T34</f>
        <v>0.84470404984423753</v>
      </c>
      <c r="C58" s="246">
        <f>Smoking!M34</f>
        <v>2.6479750778816223E-2</v>
      </c>
      <c r="D58" s="247"/>
      <c r="E58" s="248"/>
      <c r="F58" s="249"/>
      <c r="G58" s="250"/>
    </row>
    <row r="59" spans="1:7" ht="22.5" customHeight="1" thickBot="1" x14ac:dyDescent="0.4">
      <c r="A59" s="100" t="s">
        <v>20</v>
      </c>
      <c r="B59" s="253">
        <f>Smoking!T35</f>
        <v>0.58719806763285032</v>
      </c>
      <c r="C59" s="254">
        <f>Smoking!M35</f>
        <v>5.6461352657004832E-2</v>
      </c>
      <c r="D59" s="255"/>
      <c r="E59" s="256"/>
      <c r="F59" s="257"/>
      <c r="G59" s="258"/>
    </row>
  </sheetData>
  <sheetProtection selectLockedCells="1"/>
  <mergeCells count="9">
    <mergeCell ref="B1:G1"/>
    <mergeCell ref="A2:G2"/>
    <mergeCell ref="D3:G4"/>
    <mergeCell ref="F6:G6"/>
    <mergeCell ref="B5:G5"/>
    <mergeCell ref="D6:E6"/>
    <mergeCell ref="B6:C6"/>
    <mergeCell ref="B3:C3"/>
    <mergeCell ref="B4:C4"/>
  </mergeCells>
  <conditionalFormatting sqref="C8:C14">
    <cfRule type="dataBar" priority="4">
      <dataBar>
        <cfvo type="min"/>
        <cfvo type="max"/>
        <color rgb="FF63C384"/>
      </dataBar>
    </cfRule>
  </conditionalFormatting>
  <conditionalFormatting sqref="C16">
    <cfRule type="dataBar" priority="6">
      <dataBar>
        <cfvo type="min"/>
        <cfvo type="max"/>
        <color rgb="FF63C384"/>
      </dataBar>
    </cfRule>
  </conditionalFormatting>
  <conditionalFormatting sqref="C17:C59">
    <cfRule type="dataBar" priority="3">
      <dataBar>
        <cfvo type="min"/>
        <cfvo type="max"/>
        <color rgb="FF63C384"/>
      </dataBar>
    </cfRule>
  </conditionalFormatting>
  <conditionalFormatting sqref="D8:D12 D14:D16">
    <cfRule type="dataBar" priority="40">
      <dataBar>
        <cfvo type="min"/>
        <cfvo type="max"/>
        <color rgb="FF638EC6"/>
      </dataBar>
      <extLst>
        <ext xmlns:x14="http://schemas.microsoft.com/office/spreadsheetml/2009/9/main" uri="{B025F937-C7B1-47D3-B67F-A62EFF666E3E}">
          <x14:id>{480F0A10-EE99-46B0-96B9-D3EC6B0070F4}</x14:id>
        </ext>
      </extLst>
    </cfRule>
  </conditionalFormatting>
  <conditionalFormatting sqref="E13:E40">
    <cfRule type="dataBar" priority="2">
      <dataBar>
        <cfvo type="min"/>
        <cfvo type="max"/>
        <color rgb="FF63C384"/>
      </dataBar>
    </cfRule>
  </conditionalFormatting>
  <conditionalFormatting sqref="G13:G55">
    <cfRule type="dataBar" priority="1">
      <dataBar>
        <cfvo type="min"/>
        <cfvo type="max"/>
        <color rgb="FF63C384"/>
      </dataBar>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480F0A10-EE99-46B0-96B9-D3EC6B0070F4}">
            <x14:dataBar minLength="0" maxLength="100" border="1" negativeBarBorderColorSameAsPositive="0">
              <x14:cfvo type="autoMin"/>
              <x14:cfvo type="autoMax"/>
              <x14:borderColor rgb="FF638EC6"/>
              <x14:negativeFillColor rgb="FFFF0000"/>
              <x14:negativeBorderColor rgb="FFFF0000"/>
              <x14:axisColor rgb="FF000000"/>
            </x14:dataBar>
          </x14:cfRule>
          <xm:sqref>D8:D12 D14:D16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57"/>
  <sheetViews>
    <sheetView zoomScale="80" zoomScaleNormal="80" workbookViewId="0">
      <selection activeCell="M9" sqref="M9"/>
    </sheetView>
  </sheetViews>
  <sheetFormatPr defaultColWidth="9.1796875" defaultRowHeight="18.5" x14ac:dyDescent="0.35"/>
  <cols>
    <col min="1" max="1" width="37.26953125" style="1" customWidth="1"/>
    <col min="2" max="2" width="25.453125" style="1" customWidth="1"/>
    <col min="3" max="3" width="1.453125" style="1" customWidth="1"/>
    <col min="4" max="4" width="8.54296875" style="6" customWidth="1"/>
    <col min="5" max="5" width="1.453125" style="1" customWidth="1"/>
    <col min="6" max="6" width="6.453125" style="11" bestFit="1" customWidth="1"/>
    <col min="7" max="7" width="1.54296875" style="1" bestFit="1" customWidth="1"/>
    <col min="8" max="8" width="6.453125" style="10" bestFit="1" customWidth="1"/>
    <col min="9" max="9" width="2.7265625" style="1" customWidth="1"/>
    <col min="10" max="10" width="3" style="1" customWidth="1"/>
    <col min="11" max="11" width="18.7265625" style="9" customWidth="1"/>
    <col min="12" max="12" width="5" style="1" customWidth="1"/>
    <col min="13" max="13" width="16.26953125" style="7" customWidth="1"/>
    <col min="14" max="14" width="1.7265625" style="7" bestFit="1" customWidth="1"/>
    <col min="15" max="15" width="8" style="7" customWidth="1"/>
    <col min="16" max="16" width="1.1796875" style="7" customWidth="1"/>
    <col min="17" max="17" width="8.26953125" style="7" customWidth="1"/>
    <col min="18" max="18" width="1.7265625" style="7" bestFit="1" customWidth="1"/>
    <col min="19" max="19" width="1.81640625" style="7" customWidth="1"/>
    <col min="20" max="20" width="17.81640625" style="2" customWidth="1"/>
    <col min="21" max="21" width="1.54296875" style="42" customWidth="1"/>
    <col min="22" max="22" width="10.54296875" style="42" customWidth="1"/>
    <col min="23" max="23" width="1.7265625" style="2" bestFit="1" customWidth="1"/>
    <col min="24" max="24" width="10.1796875" style="40" customWidth="1"/>
    <col min="25" max="25" width="3.7265625" style="40" customWidth="1"/>
    <col min="26" max="26" width="3.453125" style="40" customWidth="1"/>
    <col min="27" max="27" width="30.1796875" style="1" customWidth="1"/>
    <col min="28" max="28" width="28.81640625" style="1" customWidth="1"/>
    <col min="29" max="16384" width="9.1796875" style="1"/>
  </cols>
  <sheetData>
    <row r="1" spans="1:28" ht="70.5" customHeight="1" x14ac:dyDescent="0.35">
      <c r="A1" s="505" t="s">
        <v>232</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row>
    <row r="2" spans="1:28" ht="9.75" customHeight="1" x14ac:dyDescent="0.35">
      <c r="A2" s="270"/>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row>
    <row r="3" spans="1:28" ht="21.75" customHeight="1" x14ac:dyDescent="0.35">
      <c r="A3" s="279" t="s">
        <v>26</v>
      </c>
      <c r="B3" s="278" t="str">
        <f>'data entry DASHBOARD'!B4</f>
        <v>Republic of Loa</v>
      </c>
      <c r="C3" s="43"/>
      <c r="D3" s="503" t="s">
        <v>2</v>
      </c>
      <c r="E3" s="504"/>
      <c r="F3" s="504"/>
      <c r="G3" s="504"/>
      <c r="H3" s="504"/>
      <c r="I3" s="504"/>
      <c r="J3" s="504"/>
      <c r="K3" s="504"/>
      <c r="L3" s="504"/>
      <c r="M3" s="504"/>
      <c r="N3" s="504"/>
      <c r="O3" s="504"/>
      <c r="P3" s="504"/>
      <c r="Q3" s="504"/>
      <c r="R3" s="504"/>
      <c r="S3" s="504"/>
      <c r="T3" s="504"/>
      <c r="U3" s="504"/>
      <c r="V3" s="504"/>
      <c r="W3" s="504"/>
      <c r="X3" s="504"/>
      <c r="Y3" s="504"/>
      <c r="Z3" s="274"/>
      <c r="AA3" s="501" t="s">
        <v>215</v>
      </c>
      <c r="AB3" s="502"/>
    </row>
    <row r="4" spans="1:28" s="3" customFormat="1" ht="22.5" customHeight="1" x14ac:dyDescent="0.35">
      <c r="A4" s="279" t="s">
        <v>27</v>
      </c>
      <c r="B4" s="278">
        <f>'data entry DASHBOARD'!B5</f>
        <v>1000000</v>
      </c>
      <c r="D4" s="504"/>
      <c r="E4" s="504"/>
      <c r="F4" s="504"/>
      <c r="G4" s="504"/>
      <c r="H4" s="504"/>
      <c r="I4" s="504"/>
      <c r="J4" s="504"/>
      <c r="K4" s="504"/>
      <c r="L4" s="504"/>
      <c r="M4" s="504"/>
      <c r="N4" s="504"/>
      <c r="O4" s="504"/>
      <c r="P4" s="504"/>
      <c r="Q4" s="504"/>
      <c r="R4" s="504"/>
      <c r="S4" s="504"/>
      <c r="T4" s="504"/>
      <c r="U4" s="504"/>
      <c r="V4" s="504"/>
      <c r="W4" s="504"/>
      <c r="X4" s="504"/>
      <c r="Y4" s="504"/>
      <c r="Z4" s="274"/>
      <c r="AA4" s="512" t="s">
        <v>239</v>
      </c>
      <c r="AB4" s="512" t="s">
        <v>220</v>
      </c>
    </row>
    <row r="5" spans="1:28" s="3" customFormat="1" ht="27" customHeight="1" x14ac:dyDescent="0.35">
      <c r="A5" s="280"/>
      <c r="C5" s="2"/>
      <c r="D5" s="504"/>
      <c r="E5" s="504"/>
      <c r="F5" s="504"/>
      <c r="G5" s="504"/>
      <c r="H5" s="504"/>
      <c r="I5" s="504"/>
      <c r="J5" s="504"/>
      <c r="K5" s="504"/>
      <c r="L5" s="504"/>
      <c r="M5" s="504"/>
      <c r="N5" s="504"/>
      <c r="O5" s="504"/>
      <c r="P5" s="504"/>
      <c r="Q5" s="504"/>
      <c r="R5" s="504"/>
      <c r="S5" s="504"/>
      <c r="T5" s="504"/>
      <c r="U5" s="504"/>
      <c r="V5" s="504"/>
      <c r="W5" s="504"/>
      <c r="X5" s="504"/>
      <c r="Y5" s="504"/>
      <c r="Z5" s="274"/>
      <c r="AA5" s="513"/>
      <c r="AB5" s="513"/>
    </row>
    <row r="6" spans="1:28" ht="30" customHeight="1" x14ac:dyDescent="0.35">
      <c r="A6" s="281" t="s">
        <v>1</v>
      </c>
      <c r="B6" s="296">
        <f>'data entry DASHBOARD'!G8</f>
        <v>0.27200000000000002</v>
      </c>
      <c r="C6" s="5"/>
      <c r="D6" s="504"/>
      <c r="E6" s="504"/>
      <c r="F6" s="504"/>
      <c r="G6" s="504"/>
      <c r="H6" s="504"/>
      <c r="I6" s="504"/>
      <c r="J6" s="504"/>
      <c r="K6" s="504"/>
      <c r="L6" s="504"/>
      <c r="M6" s="504"/>
      <c r="N6" s="504"/>
      <c r="O6" s="504"/>
      <c r="P6" s="504"/>
      <c r="Q6" s="504"/>
      <c r="R6" s="504"/>
      <c r="S6" s="504"/>
      <c r="T6" s="504"/>
      <c r="U6" s="504"/>
      <c r="V6" s="504"/>
      <c r="W6" s="504"/>
      <c r="X6" s="504"/>
      <c r="Y6" s="504"/>
      <c r="Z6" s="274"/>
      <c r="AA6" s="325">
        <v>0.33</v>
      </c>
      <c r="AB6" s="295">
        <f>B6*(1-AA6)</f>
        <v>0.18223999999999999</v>
      </c>
    </row>
    <row r="7" spans="1:28" ht="21" x14ac:dyDescent="0.35">
      <c r="A7" s="8"/>
      <c r="B7" s="272"/>
      <c r="C7" s="5"/>
      <c r="D7" s="497"/>
      <c r="E7" s="498"/>
      <c r="F7" s="498"/>
      <c r="G7" s="498"/>
      <c r="H7" s="498"/>
      <c r="I7" s="498"/>
      <c r="K7" s="499" t="s">
        <v>217</v>
      </c>
      <c r="L7" s="499"/>
      <c r="M7" s="499"/>
      <c r="N7" s="499"/>
      <c r="O7" s="499"/>
      <c r="P7" s="499"/>
      <c r="Q7" s="499"/>
      <c r="R7" s="499"/>
      <c r="S7" s="499"/>
      <c r="T7" s="499"/>
      <c r="U7" s="499"/>
      <c r="V7" s="499"/>
      <c r="W7" s="499"/>
      <c r="X7" s="499"/>
      <c r="Y7" s="499"/>
      <c r="Z7" s="273"/>
      <c r="AA7" s="173"/>
      <c r="AB7" s="172"/>
    </row>
    <row r="8" spans="1:28" ht="64.5" customHeight="1" x14ac:dyDescent="0.35">
      <c r="A8" s="27" t="str">
        <f>B3</f>
        <v>Republic of Loa</v>
      </c>
      <c r="B8" s="25" t="s">
        <v>240</v>
      </c>
      <c r="C8" s="21"/>
      <c r="D8" s="494" t="s">
        <v>230</v>
      </c>
      <c r="E8" s="494"/>
      <c r="F8" s="494"/>
      <c r="G8" s="494"/>
      <c r="H8" s="494"/>
      <c r="I8" s="494"/>
      <c r="J8" s="19"/>
      <c r="K8" s="316" t="s">
        <v>233</v>
      </c>
      <c r="L8" s="22"/>
      <c r="M8" s="495" t="s">
        <v>219</v>
      </c>
      <c r="N8" s="495"/>
      <c r="O8" s="495"/>
      <c r="P8" s="495"/>
      <c r="Q8" s="495"/>
      <c r="R8" s="495"/>
      <c r="S8" s="17"/>
      <c r="T8" s="496" t="s">
        <v>218</v>
      </c>
      <c r="U8" s="496"/>
      <c r="V8" s="496"/>
      <c r="W8" s="496"/>
      <c r="X8" s="496"/>
      <c r="Y8" s="496"/>
      <c r="Z8" s="282"/>
      <c r="AA8" s="283" t="s">
        <v>238</v>
      </c>
      <c r="AB8" s="284" t="s">
        <v>216</v>
      </c>
    </row>
    <row r="9" spans="1:28" s="18" customFormat="1" ht="26" x14ac:dyDescent="0.35">
      <c r="A9" s="62" t="s">
        <v>57</v>
      </c>
      <c r="B9" s="2">
        <f>'data entry DASHBOARD'!B8</f>
        <v>1000</v>
      </c>
      <c r="C9" s="60"/>
      <c r="D9" s="265">
        <v>1.6</v>
      </c>
      <c r="E9" s="139" t="s">
        <v>3</v>
      </c>
      <c r="F9" s="174">
        <v>1.34</v>
      </c>
      <c r="G9" s="102" t="s">
        <v>4</v>
      </c>
      <c r="H9" s="175">
        <v>1.91</v>
      </c>
      <c r="I9" s="106" t="s">
        <v>5</v>
      </c>
      <c r="J9" s="61"/>
      <c r="K9" s="48">
        <f t="shared" ref="K9:K35" si="0">B9*B$4/10000</f>
        <v>100000</v>
      </c>
      <c r="L9" s="101"/>
      <c r="M9" s="50">
        <f>(B$6*(D9-1))/((1+B$6*(D9-1)))</f>
        <v>0.14030261348005504</v>
      </c>
      <c r="N9" s="51" t="s">
        <v>3</v>
      </c>
      <c r="O9" s="51">
        <f>(B$6*(F9-1))/((1+B$6*(F9-1)))</f>
        <v>8.465143526654953E-2</v>
      </c>
      <c r="P9" s="51" t="s">
        <v>4</v>
      </c>
      <c r="Q9" s="51">
        <f>(B$6*(H9-1))/((1+B$6*(H9-1)))</f>
        <v>0.19840964473515454</v>
      </c>
      <c r="R9" s="51" t="s">
        <v>5</v>
      </c>
      <c r="S9" s="176"/>
      <c r="T9" s="53">
        <f t="shared" ref="T9:T34" si="1">M9*$K9</f>
        <v>14030.261348005504</v>
      </c>
      <c r="U9" s="54" t="s">
        <v>3</v>
      </c>
      <c r="V9" s="56">
        <f t="shared" ref="V9:V35" si="2">O9*$K9</f>
        <v>8465.1435266549524</v>
      </c>
      <c r="W9" s="48" t="s">
        <v>4</v>
      </c>
      <c r="X9" s="55">
        <f t="shared" ref="X9:X35" si="3">Q9*$K9</f>
        <v>19840.964473515454</v>
      </c>
      <c r="Y9" s="57" t="s">
        <v>5</v>
      </c>
      <c r="Z9" s="57"/>
      <c r="AA9" s="285">
        <f>T9-AB9</f>
        <v>9856.6359938846745</v>
      </c>
      <c r="AB9" s="286">
        <f t="shared" ref="AB9:AB35" si="4">T9-K9*((B$6*(1-AA$6)*(D9-1))/((1+(B$6*(1-AA$6)*(D9-1)))))</f>
        <v>4173.6253541208298</v>
      </c>
    </row>
    <row r="10" spans="1:28" ht="26" x14ac:dyDescent="0.35">
      <c r="A10" s="63" t="s">
        <v>6</v>
      </c>
      <c r="B10" s="9">
        <f>'data entry DASHBOARD'!B9</f>
        <v>197</v>
      </c>
      <c r="C10" s="9"/>
      <c r="D10" s="266">
        <v>1.77</v>
      </c>
      <c r="E10" s="139" t="s">
        <v>3</v>
      </c>
      <c r="F10" s="104">
        <v>1.31</v>
      </c>
      <c r="G10" s="102" t="s">
        <v>4</v>
      </c>
      <c r="H10" s="105">
        <v>2.2200000000000002</v>
      </c>
      <c r="I10" s="106" t="s">
        <v>5</v>
      </c>
      <c r="J10" s="4"/>
      <c r="K10" s="48">
        <f t="shared" si="0"/>
        <v>19700</v>
      </c>
      <c r="L10" s="49"/>
      <c r="M10" s="50">
        <f t="shared" ref="M10:M34" si="5">(B$6*(D10-1))/((1+B$6*(D10-1)))</f>
        <v>0.17317105437227145</v>
      </c>
      <c r="N10" s="51" t="s">
        <v>3</v>
      </c>
      <c r="O10" s="51">
        <f t="shared" ref="O10:O33" si="6">(B$6*(F10-1))/((1+B$6*(F10-1)))</f>
        <v>7.7763021986129582E-2</v>
      </c>
      <c r="P10" s="51" t="s">
        <v>4</v>
      </c>
      <c r="Q10" s="51">
        <f t="shared" ref="Q10:Q33" si="7">(B$6*(H10-1))/((1+B$6*(H10-1)))</f>
        <v>0.24915905814512257</v>
      </c>
      <c r="R10" s="51" t="s">
        <v>5</v>
      </c>
      <c r="S10" s="52"/>
      <c r="T10" s="53">
        <f t="shared" si="1"/>
        <v>3411.4697711337476</v>
      </c>
      <c r="U10" s="54" t="s">
        <v>3</v>
      </c>
      <c r="V10" s="56">
        <f t="shared" si="2"/>
        <v>1531.9315331267528</v>
      </c>
      <c r="W10" s="48" t="s">
        <v>4</v>
      </c>
      <c r="X10" s="55">
        <f t="shared" si="3"/>
        <v>4908.4334454589143</v>
      </c>
      <c r="Y10" s="57" t="s">
        <v>5</v>
      </c>
      <c r="Z10" s="57"/>
      <c r="AA10" s="285">
        <f t="shared" ref="AA10:AA35" si="8">T10-AB10</f>
        <v>2424.2203274014564</v>
      </c>
      <c r="AB10" s="286">
        <f t="shared" si="4"/>
        <v>987.24944373229118</v>
      </c>
    </row>
    <row r="11" spans="1:28" ht="26" x14ac:dyDescent="0.35">
      <c r="A11" s="63" t="s">
        <v>7</v>
      </c>
      <c r="B11" s="138">
        <f>'data entry DASHBOARD'!B10</f>
        <v>46</v>
      </c>
      <c r="C11" s="9"/>
      <c r="D11" s="266">
        <v>1.58</v>
      </c>
      <c r="E11" s="139" t="s">
        <v>3</v>
      </c>
      <c r="F11" s="104">
        <v>1.04</v>
      </c>
      <c r="G11" s="102" t="s">
        <v>4</v>
      </c>
      <c r="H11" s="105">
        <v>2.12</v>
      </c>
      <c r="I11" s="106" t="s">
        <v>5</v>
      </c>
      <c r="J11" s="4"/>
      <c r="K11" s="48">
        <f t="shared" si="0"/>
        <v>4600</v>
      </c>
      <c r="L11" s="49"/>
      <c r="M11" s="50">
        <f t="shared" si="5"/>
        <v>0.13626312880044225</v>
      </c>
      <c r="N11" s="51" t="s">
        <v>3</v>
      </c>
      <c r="O11" s="51">
        <f t="shared" si="6"/>
        <v>1.0762899651788551E-2</v>
      </c>
      <c r="P11" s="51" t="s">
        <v>4</v>
      </c>
      <c r="Q11" s="51">
        <f t="shared" si="7"/>
        <v>0.23350502820701502</v>
      </c>
      <c r="R11" s="51" t="s">
        <v>5</v>
      </c>
      <c r="S11" s="52"/>
      <c r="T11" s="53">
        <f t="shared" si="1"/>
        <v>626.81039248203433</v>
      </c>
      <c r="U11" s="54" t="s">
        <v>3</v>
      </c>
      <c r="V11" s="56">
        <f t="shared" si="2"/>
        <v>49.509338398227335</v>
      </c>
      <c r="W11" s="48" t="s">
        <v>4</v>
      </c>
      <c r="X11" s="55">
        <f t="shared" si="3"/>
        <v>1074.1231297522691</v>
      </c>
      <c r="Y11" s="57" t="s">
        <v>5</v>
      </c>
      <c r="Z11" s="57"/>
      <c r="AA11" s="285">
        <f t="shared" si="8"/>
        <v>439.73652146985364</v>
      </c>
      <c r="AB11" s="286">
        <f t="shared" si="4"/>
        <v>187.07387101218069</v>
      </c>
    </row>
    <row r="12" spans="1:28" ht="26" x14ac:dyDescent="0.35">
      <c r="A12" s="63" t="s">
        <v>38</v>
      </c>
      <c r="B12" s="138">
        <f>'data entry DASHBOARD'!B11</f>
        <v>60</v>
      </c>
      <c r="C12" s="9"/>
      <c r="D12" s="266">
        <v>1.9</v>
      </c>
      <c r="E12" s="139" t="s">
        <v>3</v>
      </c>
      <c r="F12" s="104">
        <v>1.8</v>
      </c>
      <c r="G12" s="102" t="s">
        <v>4</v>
      </c>
      <c r="H12" s="105">
        <v>2</v>
      </c>
      <c r="I12" s="106" t="s">
        <v>5</v>
      </c>
      <c r="J12" s="4"/>
      <c r="K12" s="48">
        <f t="shared" si="0"/>
        <v>6000</v>
      </c>
      <c r="L12" s="49"/>
      <c r="M12" s="50">
        <f t="shared" si="5"/>
        <v>0.19665809768637532</v>
      </c>
      <c r="N12" s="51" t="s">
        <v>3</v>
      </c>
      <c r="O12" s="51">
        <f t="shared" si="6"/>
        <v>0.17871222076215507</v>
      </c>
      <c r="P12" s="51" t="s">
        <v>4</v>
      </c>
      <c r="Q12" s="51">
        <f t="shared" si="7"/>
        <v>0.21383647798742139</v>
      </c>
      <c r="R12" s="51" t="s">
        <v>5</v>
      </c>
      <c r="S12" s="52"/>
      <c r="T12" s="53">
        <f t="shared" si="1"/>
        <v>1179.948586118252</v>
      </c>
      <c r="U12" s="54" t="s">
        <v>3</v>
      </c>
      <c r="V12" s="56">
        <f t="shared" si="2"/>
        <v>1072.2733245729305</v>
      </c>
      <c r="W12" s="48" t="s">
        <v>4</v>
      </c>
      <c r="X12" s="55">
        <f t="shared" si="3"/>
        <v>1283.0188679245284</v>
      </c>
      <c r="Y12" s="57" t="s">
        <v>5</v>
      </c>
      <c r="Z12" s="57"/>
      <c r="AA12" s="285">
        <f t="shared" si="8"/>
        <v>845.43167791508006</v>
      </c>
      <c r="AB12" s="286">
        <f t="shared" si="4"/>
        <v>334.51690820317197</v>
      </c>
    </row>
    <row r="13" spans="1:28" ht="26" x14ac:dyDescent="0.35">
      <c r="A13" s="63" t="s">
        <v>42</v>
      </c>
      <c r="B13" s="78">
        <f>'data entry DASHBOARD'!B16</f>
        <v>1300</v>
      </c>
      <c r="C13" s="9"/>
      <c r="D13" s="266">
        <v>1.23</v>
      </c>
      <c r="E13" s="139" t="s">
        <v>3</v>
      </c>
      <c r="F13" s="104">
        <v>1.1599999999999999</v>
      </c>
      <c r="G13" s="102" t="s">
        <v>4</v>
      </c>
      <c r="H13" s="105">
        <v>1.3</v>
      </c>
      <c r="I13" s="106" t="s">
        <v>5</v>
      </c>
      <c r="J13" s="4"/>
      <c r="K13" s="48">
        <f t="shared" si="0"/>
        <v>130000</v>
      </c>
      <c r="L13" s="49"/>
      <c r="M13" s="50">
        <f t="shared" si="5"/>
        <v>5.8876675199518155E-2</v>
      </c>
      <c r="N13" s="51" t="s">
        <v>3</v>
      </c>
      <c r="O13" s="51">
        <f t="shared" si="6"/>
        <v>4.1704998466727983E-2</v>
      </c>
      <c r="P13" s="51" t="s">
        <v>4</v>
      </c>
      <c r="Q13" s="51">
        <f t="shared" si="7"/>
        <v>7.5443786982248531E-2</v>
      </c>
      <c r="R13" s="51" t="s">
        <v>5</v>
      </c>
      <c r="S13" s="52"/>
      <c r="T13" s="53">
        <f>M13*$K13</f>
        <v>7653.9677759373599</v>
      </c>
      <c r="U13" s="54" t="s">
        <v>3</v>
      </c>
      <c r="V13" s="56">
        <f t="shared" si="2"/>
        <v>5421.6498006746378</v>
      </c>
      <c r="W13" s="48" t="s">
        <v>4</v>
      </c>
      <c r="X13" s="55">
        <f t="shared" si="3"/>
        <v>9807.6923076923085</v>
      </c>
      <c r="Y13" s="57" t="s">
        <v>5</v>
      </c>
      <c r="Z13" s="57"/>
      <c r="AA13" s="285">
        <f t="shared" si="8"/>
        <v>5229.7691789120636</v>
      </c>
      <c r="AB13" s="286">
        <f t="shared" si="4"/>
        <v>2424.1985970252963</v>
      </c>
    </row>
    <row r="14" spans="1:28" ht="26" x14ac:dyDescent="0.35">
      <c r="A14" s="140" t="s">
        <v>9</v>
      </c>
      <c r="B14" s="82">
        <f>'data entry DASHBOARD'!B17</f>
        <v>31</v>
      </c>
      <c r="C14" s="82"/>
      <c r="D14" s="267">
        <v>1.47</v>
      </c>
      <c r="E14" s="116" t="s">
        <v>3</v>
      </c>
      <c r="F14" s="117">
        <v>1.37</v>
      </c>
      <c r="G14" s="115" t="s">
        <v>4</v>
      </c>
      <c r="H14" s="118">
        <v>1.57</v>
      </c>
      <c r="I14" s="119" t="s">
        <v>5</v>
      </c>
      <c r="J14" s="107"/>
      <c r="K14" s="108">
        <f t="shared" si="0"/>
        <v>3100</v>
      </c>
      <c r="L14" s="109"/>
      <c r="M14" s="110">
        <f t="shared" si="5"/>
        <v>0.11334941126400909</v>
      </c>
      <c r="N14" s="111" t="s">
        <v>3</v>
      </c>
      <c r="O14" s="111">
        <f t="shared" si="6"/>
        <v>9.1437708969326958E-2</v>
      </c>
      <c r="P14" s="111" t="s">
        <v>4</v>
      </c>
      <c r="Q14" s="111">
        <f t="shared" si="7"/>
        <v>0.1342291176063167</v>
      </c>
      <c r="R14" s="111" t="s">
        <v>5</v>
      </c>
      <c r="S14" s="112"/>
      <c r="T14" s="113">
        <f t="shared" si="1"/>
        <v>351.38317491842815</v>
      </c>
      <c r="U14" s="177" t="s">
        <v>3</v>
      </c>
      <c r="V14" s="178">
        <f t="shared" si="2"/>
        <v>283.45689780491358</v>
      </c>
      <c r="W14" s="108" t="s">
        <v>4</v>
      </c>
      <c r="X14" s="179">
        <f t="shared" si="3"/>
        <v>416.11026457958178</v>
      </c>
      <c r="Y14" s="180" t="s">
        <v>5</v>
      </c>
      <c r="Z14" s="57"/>
      <c r="AA14" s="287">
        <f t="shared" si="8"/>
        <v>244.57513488658617</v>
      </c>
      <c r="AB14" s="288">
        <f t="shared" si="4"/>
        <v>106.80804003184198</v>
      </c>
    </row>
    <row r="15" spans="1:28" ht="26" x14ac:dyDescent="0.35">
      <c r="A15" s="140" t="s">
        <v>10</v>
      </c>
      <c r="B15" s="77">
        <f>'data entry DASHBOARD'!B20</f>
        <v>860</v>
      </c>
      <c r="C15" s="82"/>
      <c r="D15" s="267">
        <v>1.27</v>
      </c>
      <c r="E15" s="116" t="s">
        <v>3</v>
      </c>
      <c r="F15" s="117">
        <v>1.21</v>
      </c>
      <c r="G15" s="115" t="s">
        <v>4</v>
      </c>
      <c r="H15" s="118">
        <v>1.33</v>
      </c>
      <c r="I15" s="119" t="s">
        <v>5</v>
      </c>
      <c r="J15" s="107"/>
      <c r="K15" s="108">
        <f t="shared" si="0"/>
        <v>86000</v>
      </c>
      <c r="L15" s="109"/>
      <c r="M15" s="110">
        <f t="shared" si="5"/>
        <v>6.8415561186465954E-2</v>
      </c>
      <c r="N15" s="111" t="s">
        <v>3</v>
      </c>
      <c r="O15" s="111">
        <f t="shared" si="6"/>
        <v>5.4033600726502186E-2</v>
      </c>
      <c r="P15" s="111" t="s">
        <v>4</v>
      </c>
      <c r="Q15" s="111">
        <f t="shared" si="7"/>
        <v>8.2366759653501709E-2</v>
      </c>
      <c r="R15" s="111" t="s">
        <v>5</v>
      </c>
      <c r="S15" s="112"/>
      <c r="T15" s="113">
        <f t="shared" si="1"/>
        <v>5883.7382620360722</v>
      </c>
      <c r="U15" s="177" t="s">
        <v>3</v>
      </c>
      <c r="V15" s="178">
        <f t="shared" si="2"/>
        <v>4646.8896624791878</v>
      </c>
      <c r="W15" s="108" t="s">
        <v>4</v>
      </c>
      <c r="X15" s="179">
        <f t="shared" si="3"/>
        <v>7083.5413302011466</v>
      </c>
      <c r="Y15" s="180" t="s">
        <v>5</v>
      </c>
      <c r="Z15" s="57"/>
      <c r="AA15" s="287">
        <f t="shared" si="8"/>
        <v>4033.1618764992304</v>
      </c>
      <c r="AB15" s="288">
        <f t="shared" si="4"/>
        <v>1850.5763855368418</v>
      </c>
    </row>
    <row r="16" spans="1:28" ht="26" x14ac:dyDescent="0.35">
      <c r="A16" s="64" t="s">
        <v>15</v>
      </c>
      <c r="B16" s="84">
        <f>'data entry DASHBOARD'!B30</f>
        <v>3.71</v>
      </c>
      <c r="C16" s="84"/>
      <c r="D16" s="268">
        <v>1.25</v>
      </c>
      <c r="E16" s="130" t="s">
        <v>3</v>
      </c>
      <c r="F16" s="131">
        <v>1.1100000000000001</v>
      </c>
      <c r="G16" s="129" t="s">
        <v>4</v>
      </c>
      <c r="H16" s="133">
        <v>1.4</v>
      </c>
      <c r="I16" s="134" t="s">
        <v>5</v>
      </c>
      <c r="J16" s="121"/>
      <c r="K16" s="122">
        <f t="shared" si="0"/>
        <v>371</v>
      </c>
      <c r="L16" s="123"/>
      <c r="M16" s="124">
        <f t="shared" ref="M16:M25" si="9">(B$6*(D16-1))/((1+B$6*(D16-1)))</f>
        <v>6.3670411985018729E-2</v>
      </c>
      <c r="N16" s="125" t="s">
        <v>3</v>
      </c>
      <c r="O16" s="125">
        <f t="shared" ref="O16:O25" si="10">(B$6*(F16-1))/((1+B$6*(F16-1)))</f>
        <v>2.905080006214078E-2</v>
      </c>
      <c r="P16" s="125" t="s">
        <v>4</v>
      </c>
      <c r="Q16" s="125">
        <f t="shared" ref="Q16:Q25" si="11">(B$6*(H16-1))/((1+B$6*(H16-1)))</f>
        <v>9.81240981240981E-2</v>
      </c>
      <c r="R16" s="125" t="s">
        <v>5</v>
      </c>
      <c r="S16" s="126"/>
      <c r="T16" s="127">
        <f t="shared" ref="T16:T25" si="12">M16*$K16</f>
        <v>23.621722846441948</v>
      </c>
      <c r="U16" s="145" t="s">
        <v>3</v>
      </c>
      <c r="V16" s="146">
        <f t="shared" si="2"/>
        <v>10.777846823054229</v>
      </c>
      <c r="W16" s="122" t="s">
        <v>4</v>
      </c>
      <c r="X16" s="147">
        <f t="shared" si="3"/>
        <v>36.404040404040394</v>
      </c>
      <c r="Y16" s="148" t="s">
        <v>5</v>
      </c>
      <c r="Z16" s="57"/>
      <c r="AA16" s="289">
        <f t="shared" si="8"/>
        <v>16.166226711044796</v>
      </c>
      <c r="AB16" s="290">
        <f t="shared" si="4"/>
        <v>7.4554961353971514</v>
      </c>
    </row>
    <row r="17" spans="1:28" ht="26" x14ac:dyDescent="0.35">
      <c r="A17" s="64" t="s">
        <v>61</v>
      </c>
      <c r="B17" s="84">
        <f>'data entry DASHBOARD'!B31</f>
        <v>124.2</v>
      </c>
      <c r="C17" s="84"/>
      <c r="D17" s="268">
        <v>1.1100000000000001</v>
      </c>
      <c r="E17" s="130" t="s">
        <v>3</v>
      </c>
      <c r="F17" s="131">
        <v>1.02</v>
      </c>
      <c r="G17" s="129" t="s">
        <v>4</v>
      </c>
      <c r="H17" s="133">
        <v>1.21</v>
      </c>
      <c r="I17" s="134" t="s">
        <v>5</v>
      </c>
      <c r="J17" s="121"/>
      <c r="K17" s="122">
        <f t="shared" si="0"/>
        <v>12420</v>
      </c>
      <c r="L17" s="123"/>
      <c r="M17" s="124">
        <f t="shared" si="9"/>
        <v>2.905080006214078E-2</v>
      </c>
      <c r="N17" s="125" t="s">
        <v>3</v>
      </c>
      <c r="O17" s="125">
        <f t="shared" si="10"/>
        <v>5.4105665181413166E-3</v>
      </c>
      <c r="P17" s="125" t="s">
        <v>4</v>
      </c>
      <c r="Q17" s="125">
        <f t="shared" si="11"/>
        <v>5.4033600726502186E-2</v>
      </c>
      <c r="R17" s="125" t="s">
        <v>5</v>
      </c>
      <c r="S17" s="126"/>
      <c r="T17" s="127">
        <f t="shared" si="12"/>
        <v>360.81093677178848</v>
      </c>
      <c r="U17" s="145" t="s">
        <v>3</v>
      </c>
      <c r="V17" s="146">
        <f t="shared" si="2"/>
        <v>67.199236155315148</v>
      </c>
      <c r="W17" s="122" t="s">
        <v>4</v>
      </c>
      <c r="X17" s="147">
        <f t="shared" si="3"/>
        <v>671.09732102315718</v>
      </c>
      <c r="Y17" s="148" t="s">
        <v>5</v>
      </c>
      <c r="Z17" s="57"/>
      <c r="AA17" s="289">
        <f t="shared" si="8"/>
        <v>244.08329660297824</v>
      </c>
      <c r="AB17" s="290">
        <f t="shared" si="4"/>
        <v>116.72764016881024</v>
      </c>
    </row>
    <row r="18" spans="1:28" ht="26" x14ac:dyDescent="0.35">
      <c r="A18" s="64" t="s">
        <v>59</v>
      </c>
      <c r="B18" s="84">
        <f>'data entry DASHBOARD'!B34</f>
        <v>16.5</v>
      </c>
      <c r="C18" s="84"/>
      <c r="D18" s="268">
        <v>1.34</v>
      </c>
      <c r="E18" s="130" t="s">
        <v>3</v>
      </c>
      <c r="F18" s="131">
        <v>1.02</v>
      </c>
      <c r="G18" s="129"/>
      <c r="H18" s="133">
        <v>1.75</v>
      </c>
      <c r="I18" s="134" t="s">
        <v>5</v>
      </c>
      <c r="J18" s="121"/>
      <c r="K18" s="122">
        <f t="shared" si="0"/>
        <v>1650</v>
      </c>
      <c r="L18" s="123"/>
      <c r="M18" s="124">
        <f t="shared" si="9"/>
        <v>8.465143526654953E-2</v>
      </c>
      <c r="N18" s="125" t="s">
        <v>3</v>
      </c>
      <c r="O18" s="125">
        <f t="shared" si="10"/>
        <v>5.4105665181413166E-3</v>
      </c>
      <c r="P18" s="125" t="s">
        <v>4</v>
      </c>
      <c r="Q18" s="125">
        <f t="shared" si="11"/>
        <v>0.16943521594684388</v>
      </c>
      <c r="R18" s="125" t="s">
        <v>5</v>
      </c>
      <c r="S18" s="126"/>
      <c r="T18" s="127">
        <f t="shared" si="12"/>
        <v>139.67486818980672</v>
      </c>
      <c r="U18" s="145" t="s">
        <v>3</v>
      </c>
      <c r="V18" s="146">
        <f t="shared" si="2"/>
        <v>8.9274347549331718</v>
      </c>
      <c r="W18" s="122" t="s">
        <v>4</v>
      </c>
      <c r="X18" s="147">
        <f t="shared" si="3"/>
        <v>279.5681063122924</v>
      </c>
      <c r="Y18" s="148" t="s">
        <v>5</v>
      </c>
      <c r="Z18" s="57"/>
      <c r="AA18" s="289">
        <f t="shared" si="8"/>
        <v>96.271503602390155</v>
      </c>
      <c r="AB18" s="290">
        <f t="shared" si="4"/>
        <v>43.403364587416561</v>
      </c>
    </row>
    <row r="19" spans="1:28" ht="26" x14ac:dyDescent="0.35">
      <c r="A19" s="64" t="s">
        <v>64</v>
      </c>
      <c r="B19" s="84">
        <f>'data entry DASHBOARD'!B35</f>
        <v>9.4</v>
      </c>
      <c r="C19" s="84"/>
      <c r="D19" s="268">
        <v>1.35</v>
      </c>
      <c r="E19" s="130" t="s">
        <v>3</v>
      </c>
      <c r="F19" s="131">
        <v>1.01</v>
      </c>
      <c r="G19" s="129"/>
      <c r="H19" s="133">
        <v>1.81</v>
      </c>
      <c r="I19" s="134" t="s">
        <v>5</v>
      </c>
      <c r="J19" s="121"/>
      <c r="K19" s="122">
        <f t="shared" si="0"/>
        <v>940</v>
      </c>
      <c r="L19" s="123"/>
      <c r="M19" s="124">
        <f t="shared" si="9"/>
        <v>8.6924762600438313E-2</v>
      </c>
      <c r="N19" s="125" t="s">
        <v>3</v>
      </c>
      <c r="O19" s="125">
        <f t="shared" si="10"/>
        <v>2.712621669060159E-3</v>
      </c>
      <c r="P19" s="125" t="s">
        <v>4</v>
      </c>
      <c r="Q19" s="125">
        <f t="shared" si="11"/>
        <v>0.18054280844368692</v>
      </c>
      <c r="R19" s="125" t="s">
        <v>5</v>
      </c>
      <c r="S19" s="126"/>
      <c r="T19" s="127">
        <f t="shared" si="12"/>
        <v>81.709276844412017</v>
      </c>
      <c r="U19" s="145" t="s">
        <v>3</v>
      </c>
      <c r="V19" s="146">
        <f t="shared" si="2"/>
        <v>2.5498643689165492</v>
      </c>
      <c r="W19" s="122" t="s">
        <v>4</v>
      </c>
      <c r="X19" s="147">
        <f t="shared" si="3"/>
        <v>169.71023993706569</v>
      </c>
      <c r="Y19" s="148" t="s">
        <v>5</v>
      </c>
      <c r="Z19" s="57"/>
      <c r="AA19" s="289">
        <f t="shared" si="8"/>
        <v>56.36196821911215</v>
      </c>
      <c r="AB19" s="290">
        <f t="shared" si="4"/>
        <v>25.347308625299867</v>
      </c>
    </row>
    <row r="20" spans="1:28" ht="26" x14ac:dyDescent="0.35">
      <c r="A20" s="64" t="s">
        <v>60</v>
      </c>
      <c r="B20" s="84">
        <f>'data entry DASHBOARD'!B39</f>
        <v>4.0999999999999996</v>
      </c>
      <c r="C20" s="84"/>
      <c r="D20" s="268">
        <v>1.21</v>
      </c>
      <c r="E20" s="130" t="s">
        <v>3</v>
      </c>
      <c r="F20" s="131">
        <v>1.01</v>
      </c>
      <c r="G20" s="129"/>
      <c r="H20" s="133">
        <v>1.44</v>
      </c>
      <c r="I20" s="134" t="s">
        <v>5</v>
      </c>
      <c r="J20" s="121"/>
      <c r="K20" s="122">
        <f t="shared" si="0"/>
        <v>409.99999999999994</v>
      </c>
      <c r="L20" s="123"/>
      <c r="M20" s="124">
        <f t="shared" si="9"/>
        <v>5.4033600726502186E-2</v>
      </c>
      <c r="N20" s="125" t="s">
        <v>3</v>
      </c>
      <c r="O20" s="125">
        <f t="shared" si="10"/>
        <v>2.712621669060159E-3</v>
      </c>
      <c r="P20" s="125" t="s">
        <v>4</v>
      </c>
      <c r="Q20" s="125">
        <f t="shared" si="11"/>
        <v>0.10688768219491283</v>
      </c>
      <c r="R20" s="125" t="s">
        <v>5</v>
      </c>
      <c r="S20" s="126"/>
      <c r="T20" s="127">
        <f t="shared" si="12"/>
        <v>22.153776297865893</v>
      </c>
      <c r="U20" s="145" t="s">
        <v>3</v>
      </c>
      <c r="V20" s="146">
        <f t="shared" si="2"/>
        <v>1.112174884314665</v>
      </c>
      <c r="W20" s="122" t="s">
        <v>4</v>
      </c>
      <c r="X20" s="147">
        <f t="shared" si="3"/>
        <v>43.823949699914259</v>
      </c>
      <c r="Y20" s="148" t="s">
        <v>5</v>
      </c>
      <c r="Z20" s="57"/>
      <c r="AA20" s="289">
        <f t="shared" si="8"/>
        <v>15.112502484901807</v>
      </c>
      <c r="AB20" s="290">
        <f t="shared" si="4"/>
        <v>7.0412738129640857</v>
      </c>
    </row>
    <row r="21" spans="1:28" ht="26" x14ac:dyDescent="0.35">
      <c r="A21" s="64" t="s">
        <v>17</v>
      </c>
      <c r="B21" s="84">
        <f>'data entry DASHBOARD'!B43</f>
        <v>6.12</v>
      </c>
      <c r="C21" s="84"/>
      <c r="D21" s="268">
        <v>1.22</v>
      </c>
      <c r="E21" s="130" t="s">
        <v>3</v>
      </c>
      <c r="F21" s="131">
        <v>1.1000000000000001</v>
      </c>
      <c r="G21" s="129" t="s">
        <v>4</v>
      </c>
      <c r="H21" s="133">
        <v>1.35</v>
      </c>
      <c r="I21" s="134" t="s">
        <v>5</v>
      </c>
      <c r="J21" s="121"/>
      <c r="K21" s="122">
        <f t="shared" si="0"/>
        <v>612</v>
      </c>
      <c r="L21" s="123"/>
      <c r="M21" s="124">
        <f t="shared" si="9"/>
        <v>5.6461352657004832E-2</v>
      </c>
      <c r="N21" s="125" t="s">
        <v>3</v>
      </c>
      <c r="O21" s="125">
        <f t="shared" si="10"/>
        <v>2.6479750778816223E-2</v>
      </c>
      <c r="P21" s="125" t="s">
        <v>4</v>
      </c>
      <c r="Q21" s="125">
        <f t="shared" si="11"/>
        <v>8.6924762600438313E-2</v>
      </c>
      <c r="R21" s="125" t="s">
        <v>5</v>
      </c>
      <c r="S21" s="126"/>
      <c r="T21" s="127">
        <f t="shared" si="12"/>
        <v>34.554347826086961</v>
      </c>
      <c r="U21" s="145" t="s">
        <v>3</v>
      </c>
      <c r="V21" s="146">
        <f t="shared" si="2"/>
        <v>16.205607476635528</v>
      </c>
      <c r="W21" s="122" t="s">
        <v>4</v>
      </c>
      <c r="X21" s="147">
        <f t="shared" si="3"/>
        <v>53.197954711468249</v>
      </c>
      <c r="Y21" s="148" t="s">
        <v>5</v>
      </c>
      <c r="Z21" s="57"/>
      <c r="AA21" s="289">
        <f t="shared" si="8"/>
        <v>23.590965729211849</v>
      </c>
      <c r="AB21" s="290">
        <f t="shared" si="4"/>
        <v>10.963382096875112</v>
      </c>
    </row>
    <row r="22" spans="1:28" ht="27.75" customHeight="1" x14ac:dyDescent="0.35">
      <c r="A22" s="64" t="s">
        <v>37</v>
      </c>
      <c r="B22" s="84">
        <f>'data entry DASHBOARD'!B44</f>
        <v>9.57</v>
      </c>
      <c r="C22" s="84"/>
      <c r="D22" s="268">
        <v>1.34</v>
      </c>
      <c r="E22" s="130" t="s">
        <v>3</v>
      </c>
      <c r="F22" s="131">
        <v>1.25</v>
      </c>
      <c r="G22" s="129" t="s">
        <v>4</v>
      </c>
      <c r="H22" s="133">
        <v>1.44</v>
      </c>
      <c r="I22" s="134" t="s">
        <v>5</v>
      </c>
      <c r="J22" s="121"/>
      <c r="K22" s="122">
        <f t="shared" si="0"/>
        <v>957</v>
      </c>
      <c r="L22" s="123"/>
      <c r="M22" s="124">
        <f t="shared" si="9"/>
        <v>8.465143526654953E-2</v>
      </c>
      <c r="N22" s="125" t="s">
        <v>3</v>
      </c>
      <c r="O22" s="125">
        <f t="shared" si="10"/>
        <v>6.3670411985018729E-2</v>
      </c>
      <c r="P22" s="125" t="s">
        <v>4</v>
      </c>
      <c r="Q22" s="125">
        <f t="shared" si="11"/>
        <v>0.10688768219491283</v>
      </c>
      <c r="R22" s="125" t="s">
        <v>5</v>
      </c>
      <c r="S22" s="126"/>
      <c r="T22" s="127">
        <f t="shared" si="12"/>
        <v>81.011423550087898</v>
      </c>
      <c r="U22" s="145" t="s">
        <v>3</v>
      </c>
      <c r="V22" s="146">
        <f t="shared" si="2"/>
        <v>60.932584269662925</v>
      </c>
      <c r="W22" s="122" t="s">
        <v>4</v>
      </c>
      <c r="X22" s="147">
        <f t="shared" si="3"/>
        <v>102.29151186053159</v>
      </c>
      <c r="Y22" s="148" t="s">
        <v>5</v>
      </c>
      <c r="Z22" s="57"/>
      <c r="AA22" s="289">
        <f t="shared" si="8"/>
        <v>55.837472089386289</v>
      </c>
      <c r="AB22" s="290">
        <f t="shared" si="4"/>
        <v>25.173951460701609</v>
      </c>
    </row>
    <row r="23" spans="1:28" ht="26" x14ac:dyDescent="0.35">
      <c r="A23" s="64" t="s">
        <v>53</v>
      </c>
      <c r="B23" s="84">
        <f>'data entry DASHBOARD'!B45</f>
        <v>2.92</v>
      </c>
      <c r="C23" s="84"/>
      <c r="D23" s="268">
        <v>1.2</v>
      </c>
      <c r="E23" s="130" t="s">
        <v>3</v>
      </c>
      <c r="F23" s="131">
        <v>1.06</v>
      </c>
      <c r="G23" s="129" t="s">
        <v>4</v>
      </c>
      <c r="H23" s="133">
        <v>1.36</v>
      </c>
      <c r="I23" s="134" t="s">
        <v>5</v>
      </c>
      <c r="J23" s="121"/>
      <c r="K23" s="122">
        <f t="shared" si="0"/>
        <v>292</v>
      </c>
      <c r="L23" s="123"/>
      <c r="M23" s="124">
        <f t="shared" si="9"/>
        <v>5.1593323216995439E-2</v>
      </c>
      <c r="N23" s="125" t="s">
        <v>3</v>
      </c>
      <c r="O23" s="125">
        <f t="shared" si="10"/>
        <v>1.6057934508816134E-2</v>
      </c>
      <c r="P23" s="125" t="s">
        <v>4</v>
      </c>
      <c r="Q23" s="125">
        <f t="shared" si="11"/>
        <v>8.9186825998251271E-2</v>
      </c>
      <c r="R23" s="125" t="s">
        <v>5</v>
      </c>
      <c r="S23" s="126"/>
      <c r="T23" s="127">
        <f t="shared" si="12"/>
        <v>15.065250379362668</v>
      </c>
      <c r="U23" s="145" t="s">
        <v>3</v>
      </c>
      <c r="V23" s="146">
        <f t="shared" si="2"/>
        <v>4.6889168765743117</v>
      </c>
      <c r="W23" s="122" t="s">
        <v>4</v>
      </c>
      <c r="X23" s="147">
        <f t="shared" si="3"/>
        <v>26.042553191489372</v>
      </c>
      <c r="Y23" s="148" t="s">
        <v>5</v>
      </c>
      <c r="Z23" s="57"/>
      <c r="AA23" s="289">
        <f t="shared" si="8"/>
        <v>10.268547963814871</v>
      </c>
      <c r="AB23" s="290">
        <f t="shared" si="4"/>
        <v>4.7967024155477969</v>
      </c>
    </row>
    <row r="24" spans="1:28" ht="26" x14ac:dyDescent="0.35">
      <c r="A24" s="64" t="s">
        <v>65</v>
      </c>
      <c r="B24" s="84">
        <f>'data entry DASHBOARD'!B46</f>
        <v>43</v>
      </c>
      <c r="C24" s="84"/>
      <c r="D24" s="268">
        <v>1.17</v>
      </c>
      <c r="E24" s="130" t="s">
        <v>3</v>
      </c>
      <c r="F24" s="131">
        <v>1.1100000000000001</v>
      </c>
      <c r="G24" s="129" t="s">
        <v>4</v>
      </c>
      <c r="H24" s="133">
        <v>1.23</v>
      </c>
      <c r="I24" s="134" t="s">
        <v>5</v>
      </c>
      <c r="J24" s="121"/>
      <c r="K24" s="122">
        <f t="shared" si="0"/>
        <v>4300</v>
      </c>
      <c r="L24" s="123"/>
      <c r="M24" s="124">
        <f t="shared" si="9"/>
        <v>4.4196360299740001E-2</v>
      </c>
      <c r="N24" s="125" t="s">
        <v>3</v>
      </c>
      <c r="O24" s="125">
        <f t="shared" si="10"/>
        <v>2.905080006214078E-2</v>
      </c>
      <c r="P24" s="125" t="s">
        <v>4</v>
      </c>
      <c r="Q24" s="125">
        <f t="shared" si="11"/>
        <v>5.8876675199518155E-2</v>
      </c>
      <c r="R24" s="125" t="s">
        <v>5</v>
      </c>
      <c r="S24" s="126"/>
      <c r="T24" s="127">
        <f t="shared" si="12"/>
        <v>190.04434928888199</v>
      </c>
      <c r="U24" s="145" t="s">
        <v>3</v>
      </c>
      <c r="V24" s="146">
        <f t="shared" si="2"/>
        <v>124.91844026720536</v>
      </c>
      <c r="W24" s="122" t="s">
        <v>4</v>
      </c>
      <c r="X24" s="147">
        <f t="shared" si="3"/>
        <v>253.16970335792806</v>
      </c>
      <c r="Y24" s="148" t="s">
        <v>5</v>
      </c>
      <c r="Z24" s="57"/>
      <c r="AA24" s="289">
        <f t="shared" si="8"/>
        <v>129.21427828723864</v>
      </c>
      <c r="AB24" s="290">
        <f t="shared" si="4"/>
        <v>60.830071001643347</v>
      </c>
    </row>
    <row r="25" spans="1:28" ht="26" x14ac:dyDescent="0.35">
      <c r="A25" s="64" t="s">
        <v>13</v>
      </c>
      <c r="B25" s="84">
        <f>'data entry DASHBOARD'!B47</f>
        <v>10.29</v>
      </c>
      <c r="C25" s="84"/>
      <c r="D25" s="268">
        <v>1.26</v>
      </c>
      <c r="E25" s="130" t="s">
        <v>3</v>
      </c>
      <c r="F25" s="131">
        <v>1.1000000000000001</v>
      </c>
      <c r="G25" s="129" t="s">
        <v>4</v>
      </c>
      <c r="H25" s="133">
        <v>1.47</v>
      </c>
      <c r="I25" s="134" t="s">
        <v>5</v>
      </c>
      <c r="J25" s="121"/>
      <c r="K25" s="122">
        <f t="shared" si="0"/>
        <v>1029</v>
      </c>
      <c r="L25" s="123"/>
      <c r="M25" s="124">
        <f t="shared" si="9"/>
        <v>6.6049013747758512E-2</v>
      </c>
      <c r="N25" s="125" t="s">
        <v>3</v>
      </c>
      <c r="O25" s="125">
        <f t="shared" si="10"/>
        <v>2.6479750778816223E-2</v>
      </c>
      <c r="P25" s="125" t="s">
        <v>4</v>
      </c>
      <c r="Q25" s="125">
        <f t="shared" si="11"/>
        <v>0.11334941126400909</v>
      </c>
      <c r="R25" s="125" t="s">
        <v>5</v>
      </c>
      <c r="S25" s="126"/>
      <c r="T25" s="127">
        <f t="shared" si="12"/>
        <v>67.964435146443506</v>
      </c>
      <c r="U25" s="145" t="s">
        <v>3</v>
      </c>
      <c r="V25" s="146">
        <f t="shared" si="2"/>
        <v>27.247663551401892</v>
      </c>
      <c r="W25" s="122" t="s">
        <v>4</v>
      </c>
      <c r="X25" s="147">
        <f t="shared" si="3"/>
        <v>116.63654419066535</v>
      </c>
      <c r="Y25" s="148" t="s">
        <v>5</v>
      </c>
      <c r="Z25" s="57"/>
      <c r="AA25" s="289">
        <f t="shared" si="8"/>
        <v>46.550800930013715</v>
      </c>
      <c r="AB25" s="290">
        <f t="shared" si="4"/>
        <v>21.413634216429791</v>
      </c>
    </row>
    <row r="26" spans="1:28" ht="24" customHeight="1" x14ac:dyDescent="0.35">
      <c r="A26" s="64" t="s">
        <v>12</v>
      </c>
      <c r="B26" s="84">
        <f>'data entry DASHBOARD'!B48</f>
        <v>5.54</v>
      </c>
      <c r="C26" s="84"/>
      <c r="D26" s="268">
        <v>1.26</v>
      </c>
      <c r="E26" s="130" t="s">
        <v>3</v>
      </c>
      <c r="F26" s="131">
        <v>1.1499999999999999</v>
      </c>
      <c r="G26" s="129" t="s">
        <v>4</v>
      </c>
      <c r="H26" s="133">
        <v>1.39</v>
      </c>
      <c r="I26" s="134" t="s">
        <v>5</v>
      </c>
      <c r="J26" s="121"/>
      <c r="K26" s="122">
        <f t="shared" si="0"/>
        <v>554</v>
      </c>
      <c r="L26" s="123"/>
      <c r="M26" s="124">
        <f t="shared" si="5"/>
        <v>6.6049013747758512E-2</v>
      </c>
      <c r="N26" s="125" t="s">
        <v>3</v>
      </c>
      <c r="O26" s="125">
        <f t="shared" si="6"/>
        <v>3.9200614911606445E-2</v>
      </c>
      <c r="P26" s="125" t="s">
        <v>4</v>
      </c>
      <c r="Q26" s="125">
        <f t="shared" si="7"/>
        <v>9.5906263561406038E-2</v>
      </c>
      <c r="R26" s="125" t="s">
        <v>5</v>
      </c>
      <c r="S26" s="126"/>
      <c r="T26" s="127">
        <f t="shared" si="1"/>
        <v>36.591153616258218</v>
      </c>
      <c r="U26" s="145" t="s">
        <v>3</v>
      </c>
      <c r="V26" s="146">
        <f t="shared" si="2"/>
        <v>21.717140661029969</v>
      </c>
      <c r="W26" s="122" t="s">
        <v>4</v>
      </c>
      <c r="X26" s="147">
        <f t="shared" si="3"/>
        <v>53.132070013018946</v>
      </c>
      <c r="Y26" s="148" t="s">
        <v>5</v>
      </c>
      <c r="Z26" s="57"/>
      <c r="AA26" s="289">
        <f t="shared" si="8"/>
        <v>25.062335972038483</v>
      </c>
      <c r="AB26" s="290">
        <f t="shared" si="4"/>
        <v>11.528817644219735</v>
      </c>
    </row>
    <row r="27" spans="1:28" ht="26" x14ac:dyDescent="0.35">
      <c r="A27" s="64" t="s">
        <v>14</v>
      </c>
      <c r="B27" s="84">
        <f>'data entry DASHBOARD'!B49</f>
        <v>6</v>
      </c>
      <c r="C27" s="84"/>
      <c r="D27" s="268">
        <v>1.33</v>
      </c>
      <c r="E27" s="130" t="s">
        <v>3</v>
      </c>
      <c r="F27" s="131">
        <v>1.0900000000000001</v>
      </c>
      <c r="G27" s="129" t="s">
        <v>4</v>
      </c>
      <c r="H27" s="133">
        <v>1.73</v>
      </c>
      <c r="I27" s="134" t="s">
        <v>5</v>
      </c>
      <c r="J27" s="121"/>
      <c r="K27" s="122">
        <f t="shared" si="0"/>
        <v>600</v>
      </c>
      <c r="L27" s="123"/>
      <c r="M27" s="124">
        <f t="shared" si="5"/>
        <v>8.2366759653501709E-2</v>
      </c>
      <c r="N27" s="125" t="s">
        <v>3</v>
      </c>
      <c r="O27" s="125">
        <f t="shared" si="6"/>
        <v>2.3895049195689542E-2</v>
      </c>
      <c r="P27" s="125" t="s">
        <v>4</v>
      </c>
      <c r="Q27" s="125">
        <f t="shared" si="7"/>
        <v>0.16566546522493658</v>
      </c>
      <c r="R27" s="125" t="s">
        <v>5</v>
      </c>
      <c r="S27" s="126"/>
      <c r="T27" s="127">
        <f t="shared" si="1"/>
        <v>49.420055792101024</v>
      </c>
      <c r="U27" s="145" t="s">
        <v>3</v>
      </c>
      <c r="V27" s="146">
        <f t="shared" si="2"/>
        <v>14.337029517413725</v>
      </c>
      <c r="W27" s="122" t="s">
        <v>4</v>
      </c>
      <c r="X27" s="147">
        <f t="shared" si="3"/>
        <v>99.399279134961944</v>
      </c>
      <c r="Y27" s="148" t="s">
        <v>5</v>
      </c>
      <c r="Z27" s="57"/>
      <c r="AA27" s="289">
        <f t="shared" si="8"/>
        <v>34.036586893494743</v>
      </c>
      <c r="AB27" s="290">
        <f t="shared" si="4"/>
        <v>15.383468898606282</v>
      </c>
    </row>
    <row r="28" spans="1:28" ht="26" x14ac:dyDescent="0.35">
      <c r="A28" s="64" t="s">
        <v>18</v>
      </c>
      <c r="B28" s="84">
        <f>'data entry DASHBOARD'!B50</f>
        <v>3.1</v>
      </c>
      <c r="C28" s="84"/>
      <c r="D28" s="268">
        <v>1.5</v>
      </c>
      <c r="E28" s="130" t="s">
        <v>3</v>
      </c>
      <c r="F28" s="131">
        <v>1.28</v>
      </c>
      <c r="G28" s="129" t="s">
        <v>4</v>
      </c>
      <c r="H28" s="133">
        <v>1.76</v>
      </c>
      <c r="I28" s="134" t="s">
        <v>5</v>
      </c>
      <c r="J28" s="121"/>
      <c r="K28" s="122">
        <f t="shared" si="0"/>
        <v>310</v>
      </c>
      <c r="L28" s="123"/>
      <c r="M28" s="124">
        <f t="shared" si="5"/>
        <v>0.11971830985915492</v>
      </c>
      <c r="N28" s="125" t="s">
        <v>3</v>
      </c>
      <c r="O28" s="125">
        <f t="shared" si="6"/>
        <v>7.0770145703241166E-2</v>
      </c>
      <c r="P28" s="125" t="s">
        <v>4</v>
      </c>
      <c r="Q28" s="125">
        <f t="shared" si="7"/>
        <v>0.17130734553168922</v>
      </c>
      <c r="R28" s="125" t="s">
        <v>5</v>
      </c>
      <c r="S28" s="126"/>
      <c r="T28" s="127">
        <f t="shared" si="1"/>
        <v>37.112676056338024</v>
      </c>
      <c r="U28" s="145" t="s">
        <v>3</v>
      </c>
      <c r="V28" s="146">
        <f t="shared" si="2"/>
        <v>21.938745168004761</v>
      </c>
      <c r="W28" s="122" t="s">
        <v>4</v>
      </c>
      <c r="X28" s="147">
        <f t="shared" si="3"/>
        <v>53.105277114823657</v>
      </c>
      <c r="Y28" s="148" t="s">
        <v>5</v>
      </c>
      <c r="Z28" s="57"/>
      <c r="AA28" s="289">
        <f t="shared" si="8"/>
        <v>25.888261602756799</v>
      </c>
      <c r="AB28" s="290">
        <f t="shared" si="4"/>
        <v>11.224414453581225</v>
      </c>
    </row>
    <row r="29" spans="1:28" ht="26" x14ac:dyDescent="0.35">
      <c r="A29" s="65" t="s">
        <v>21</v>
      </c>
      <c r="B29" s="85">
        <f>'data entry DASHBOARD'!B51</f>
        <v>10.55</v>
      </c>
      <c r="C29" s="85"/>
      <c r="D29" s="269">
        <v>3.39</v>
      </c>
      <c r="E29" s="162" t="s">
        <v>3</v>
      </c>
      <c r="F29" s="163">
        <v>3.78</v>
      </c>
      <c r="G29" s="164" t="s">
        <v>4</v>
      </c>
      <c r="H29" s="165">
        <v>4.08</v>
      </c>
      <c r="I29" s="161" t="s">
        <v>5</v>
      </c>
      <c r="J29" s="149"/>
      <c r="K29" s="158">
        <f t="shared" si="0"/>
        <v>1055</v>
      </c>
      <c r="L29" s="151"/>
      <c r="M29" s="152">
        <f t="shared" si="5"/>
        <v>0.39396877727140511</v>
      </c>
      <c r="N29" s="153" t="s">
        <v>3</v>
      </c>
      <c r="O29" s="153">
        <f t="shared" si="6"/>
        <v>0.43057580174927118</v>
      </c>
      <c r="P29" s="153" t="s">
        <v>4</v>
      </c>
      <c r="Q29" s="153">
        <f t="shared" si="7"/>
        <v>0.45585930698241339</v>
      </c>
      <c r="R29" s="153" t="s">
        <v>5</v>
      </c>
      <c r="S29" s="154"/>
      <c r="T29" s="155">
        <f t="shared" si="1"/>
        <v>415.63706002133239</v>
      </c>
      <c r="U29" s="156" t="s">
        <v>3</v>
      </c>
      <c r="V29" s="157">
        <f t="shared" si="2"/>
        <v>454.25747084548112</v>
      </c>
      <c r="W29" s="158" t="s">
        <v>4</v>
      </c>
      <c r="X29" s="159">
        <f t="shared" si="3"/>
        <v>480.93156886644613</v>
      </c>
      <c r="Y29" s="160" t="s">
        <v>5</v>
      </c>
      <c r="Z29" s="57"/>
      <c r="AA29" s="291">
        <f t="shared" si="8"/>
        <v>320.0918781437349</v>
      </c>
      <c r="AB29" s="292">
        <f t="shared" si="4"/>
        <v>95.545181877597486</v>
      </c>
    </row>
    <row r="30" spans="1:28" ht="26" x14ac:dyDescent="0.35">
      <c r="A30" s="65" t="s">
        <v>51</v>
      </c>
      <c r="B30" s="80">
        <f>'data entry DASHBOARD'!B54</f>
        <v>3000</v>
      </c>
      <c r="C30" s="85"/>
      <c r="D30" s="269">
        <v>1.36</v>
      </c>
      <c r="E30" s="162" t="s">
        <v>3</v>
      </c>
      <c r="F30" s="163">
        <v>1.19</v>
      </c>
      <c r="G30" s="164" t="s">
        <v>4</v>
      </c>
      <c r="H30" s="165">
        <v>1.55</v>
      </c>
      <c r="I30" s="161" t="s">
        <v>5</v>
      </c>
      <c r="J30" s="149"/>
      <c r="K30" s="158">
        <f t="shared" si="0"/>
        <v>300000</v>
      </c>
      <c r="L30" s="151"/>
      <c r="M30" s="152">
        <f t="shared" si="5"/>
        <v>8.9186825998251271E-2</v>
      </c>
      <c r="N30" s="153" t="s">
        <v>3</v>
      </c>
      <c r="O30" s="153">
        <f t="shared" si="6"/>
        <v>4.9140422942339869E-2</v>
      </c>
      <c r="P30" s="153" t="s">
        <v>4</v>
      </c>
      <c r="Q30" s="153">
        <f t="shared" si="7"/>
        <v>0.13013221990257481</v>
      </c>
      <c r="R30" s="153" t="s">
        <v>5</v>
      </c>
      <c r="S30" s="154"/>
      <c r="T30" s="155">
        <f t="shared" si="1"/>
        <v>26756.047799475382</v>
      </c>
      <c r="U30" s="156" t="s">
        <v>3</v>
      </c>
      <c r="V30" s="157">
        <f t="shared" si="2"/>
        <v>14742.126882701961</v>
      </c>
      <c r="W30" s="158" t="s">
        <v>4</v>
      </c>
      <c r="X30" s="159">
        <f t="shared" si="3"/>
        <v>39039.665970772447</v>
      </c>
      <c r="Y30" s="160" t="s">
        <v>5</v>
      </c>
      <c r="Z30" s="57"/>
      <c r="AA30" s="291">
        <f t="shared" si="8"/>
        <v>18470.159338382353</v>
      </c>
      <c r="AB30" s="292">
        <f t="shared" si="4"/>
        <v>8285.888461093029</v>
      </c>
    </row>
    <row r="31" spans="1:28" ht="26" x14ac:dyDescent="0.35">
      <c r="A31" s="65" t="s">
        <v>24</v>
      </c>
      <c r="B31" s="80">
        <f>'data entry DASHBOARD'!B53</f>
        <v>1500</v>
      </c>
      <c r="C31" s="85"/>
      <c r="D31" s="269">
        <v>1.22</v>
      </c>
      <c r="E31" s="162" t="s">
        <v>3</v>
      </c>
      <c r="F31" s="163">
        <v>1.03</v>
      </c>
      <c r="G31" s="164" t="s">
        <v>4</v>
      </c>
      <c r="H31" s="165">
        <v>1.44</v>
      </c>
      <c r="I31" s="161" t="s">
        <v>5</v>
      </c>
      <c r="J31" s="149"/>
      <c r="K31" s="158">
        <f t="shared" si="0"/>
        <v>150000</v>
      </c>
      <c r="L31" s="151"/>
      <c r="M31" s="152">
        <f t="shared" si="5"/>
        <v>5.6461352657004832E-2</v>
      </c>
      <c r="N31" s="153" t="s">
        <v>3</v>
      </c>
      <c r="O31" s="153">
        <f t="shared" si="6"/>
        <v>8.0939533407395729E-3</v>
      </c>
      <c r="P31" s="153" t="s">
        <v>4</v>
      </c>
      <c r="Q31" s="153">
        <f t="shared" si="7"/>
        <v>0.10688768219491283</v>
      </c>
      <c r="R31" s="153" t="s">
        <v>5</v>
      </c>
      <c r="S31" s="154"/>
      <c r="T31" s="155">
        <f t="shared" si="1"/>
        <v>8469.2028985507241</v>
      </c>
      <c r="U31" s="156" t="s">
        <v>3</v>
      </c>
      <c r="V31" s="157">
        <f t="shared" si="2"/>
        <v>1214.093001110936</v>
      </c>
      <c r="W31" s="158"/>
      <c r="X31" s="159">
        <f t="shared" si="3"/>
        <v>16033.152329236926</v>
      </c>
      <c r="Y31" s="160" t="s">
        <v>5</v>
      </c>
      <c r="Z31" s="57"/>
      <c r="AA31" s="291">
        <f t="shared" si="8"/>
        <v>5782.0994434342765</v>
      </c>
      <c r="AB31" s="292">
        <f t="shared" si="4"/>
        <v>2687.1034551164475</v>
      </c>
    </row>
    <row r="32" spans="1:28" ht="26" x14ac:dyDescent="0.35">
      <c r="A32" s="65" t="s">
        <v>41</v>
      </c>
      <c r="B32" s="80">
        <f>'data entry DASHBOARD'!B56</f>
        <v>3180</v>
      </c>
      <c r="C32" s="85"/>
      <c r="D32" s="269">
        <v>1.33</v>
      </c>
      <c r="E32" s="162" t="s">
        <v>3</v>
      </c>
      <c r="F32" s="163">
        <v>1.23</v>
      </c>
      <c r="G32" s="164" t="s">
        <v>4</v>
      </c>
      <c r="H32" s="165">
        <v>1.44</v>
      </c>
      <c r="I32" s="161"/>
      <c r="J32" s="149"/>
      <c r="K32" s="158">
        <f t="shared" si="0"/>
        <v>318000</v>
      </c>
      <c r="L32" s="151"/>
      <c r="M32" s="152">
        <f t="shared" si="5"/>
        <v>8.2366759653501709E-2</v>
      </c>
      <c r="N32" s="153" t="s">
        <v>3</v>
      </c>
      <c r="O32" s="153">
        <f t="shared" si="6"/>
        <v>5.8876675199518155E-2</v>
      </c>
      <c r="P32" s="153" t="s">
        <v>4</v>
      </c>
      <c r="Q32" s="153">
        <f t="shared" si="7"/>
        <v>0.10688768219491283</v>
      </c>
      <c r="R32" s="153" t="s">
        <v>5</v>
      </c>
      <c r="S32" s="154"/>
      <c r="T32" s="155">
        <f>M32*$K32</f>
        <v>26192.629569813544</v>
      </c>
      <c r="U32" s="156" t="s">
        <v>3</v>
      </c>
      <c r="V32" s="157">
        <f t="shared" si="2"/>
        <v>18722.782713446773</v>
      </c>
      <c r="W32" s="158"/>
      <c r="X32" s="159">
        <f t="shared" si="3"/>
        <v>33990.28293798228</v>
      </c>
      <c r="Y32" s="160" t="s">
        <v>5</v>
      </c>
      <c r="Z32" s="57"/>
      <c r="AA32" s="291">
        <f t="shared" si="8"/>
        <v>18039.391053552215</v>
      </c>
      <c r="AB32" s="292">
        <f t="shared" si="4"/>
        <v>8153.2385162613282</v>
      </c>
    </row>
    <row r="33" spans="1:49" ht="26" x14ac:dyDescent="0.35">
      <c r="A33" s="65" t="s">
        <v>19</v>
      </c>
      <c r="B33" s="85">
        <f>'data entry DASHBOARD'!B57</f>
        <v>1690</v>
      </c>
      <c r="C33" s="85"/>
      <c r="D33" s="269">
        <v>1.6</v>
      </c>
      <c r="E33" s="162" t="s">
        <v>3</v>
      </c>
      <c r="F33" s="163">
        <v>1.37</v>
      </c>
      <c r="G33" s="164" t="s">
        <v>4</v>
      </c>
      <c r="H33" s="165">
        <v>1.88</v>
      </c>
      <c r="I33" s="161" t="s">
        <v>5</v>
      </c>
      <c r="J33" s="149"/>
      <c r="K33" s="158">
        <f t="shared" si="0"/>
        <v>169000</v>
      </c>
      <c r="L33" s="151"/>
      <c r="M33" s="152">
        <f t="shared" si="5"/>
        <v>0.14030261348005504</v>
      </c>
      <c r="N33" s="153" t="s">
        <v>3</v>
      </c>
      <c r="O33" s="153">
        <f t="shared" si="6"/>
        <v>9.1437708969326958E-2</v>
      </c>
      <c r="P33" s="153" t="s">
        <v>4</v>
      </c>
      <c r="Q33" s="153">
        <f t="shared" si="7"/>
        <v>0.19313193906532403</v>
      </c>
      <c r="R33" s="153" t="s">
        <v>5</v>
      </c>
      <c r="S33" s="154"/>
      <c r="T33" s="155">
        <f t="shared" si="1"/>
        <v>23711.141678129301</v>
      </c>
      <c r="U33" s="156" t="s">
        <v>3</v>
      </c>
      <c r="V33" s="157">
        <f t="shared" si="2"/>
        <v>15452.972815816256</v>
      </c>
      <c r="W33" s="158" t="s">
        <v>4</v>
      </c>
      <c r="X33" s="159">
        <f t="shared" si="3"/>
        <v>32639.297702039759</v>
      </c>
      <c r="Y33" s="160" t="s">
        <v>5</v>
      </c>
      <c r="Z33" s="57"/>
      <c r="AA33" s="291">
        <f t="shared" si="8"/>
        <v>16657.714829665099</v>
      </c>
      <c r="AB33" s="292">
        <f t="shared" si="4"/>
        <v>7053.4268484642016</v>
      </c>
    </row>
    <row r="34" spans="1:49" ht="26" x14ac:dyDescent="0.35">
      <c r="A34" s="65" t="s">
        <v>55</v>
      </c>
      <c r="B34" s="85">
        <f>'data entry DASHBOARD'!B58</f>
        <v>0.31900000000000001</v>
      </c>
      <c r="C34" s="85"/>
      <c r="D34" s="269">
        <v>1.1000000000000001</v>
      </c>
      <c r="E34" s="162" t="s">
        <v>3</v>
      </c>
      <c r="F34" s="163">
        <v>1.02</v>
      </c>
      <c r="G34" s="164" t="s">
        <v>4</v>
      </c>
      <c r="H34" s="165">
        <v>1.19</v>
      </c>
      <c r="I34" s="161" t="s">
        <v>5</v>
      </c>
      <c r="J34" s="149"/>
      <c r="K34" s="158">
        <f t="shared" si="0"/>
        <v>31.9</v>
      </c>
      <c r="L34" s="151"/>
      <c r="M34" s="152">
        <f t="shared" si="5"/>
        <v>2.6479750778816223E-2</v>
      </c>
      <c r="N34" s="153" t="s">
        <v>3</v>
      </c>
      <c r="O34" s="153">
        <f>(B$6*(F34-1))/((1+B$6*(F34-1)))</f>
        <v>5.4105665181413166E-3</v>
      </c>
      <c r="P34" s="153" t="s">
        <v>4</v>
      </c>
      <c r="Q34" s="153">
        <f>(B$6*(H34-1))/((1+B$6*(H34-1)))</f>
        <v>4.9140422942339869E-2</v>
      </c>
      <c r="R34" s="153" t="s">
        <v>5</v>
      </c>
      <c r="S34" s="154"/>
      <c r="T34" s="155">
        <f t="shared" si="1"/>
        <v>0.84470404984423753</v>
      </c>
      <c r="U34" s="156" t="s">
        <v>3</v>
      </c>
      <c r="V34" s="157">
        <f t="shared" si="2"/>
        <v>0.17259707192870799</v>
      </c>
      <c r="W34" s="158" t="s">
        <v>4</v>
      </c>
      <c r="X34" s="159">
        <f t="shared" si="3"/>
        <v>1.5675794918606418</v>
      </c>
      <c r="Y34" s="160" t="s">
        <v>5</v>
      </c>
      <c r="Z34" s="57"/>
      <c r="AA34" s="291">
        <f t="shared" si="8"/>
        <v>0.5709407753107375</v>
      </c>
      <c r="AB34" s="292">
        <f t="shared" si="4"/>
        <v>0.27376327453350002</v>
      </c>
    </row>
    <row r="35" spans="1:49" s="59" customFormat="1" ht="22.5" customHeight="1" x14ac:dyDescent="0.35">
      <c r="A35" s="65" t="s">
        <v>20</v>
      </c>
      <c r="B35" s="181">
        <f>'data entry DASHBOARD'!B59</f>
        <v>0.104</v>
      </c>
      <c r="C35" s="182"/>
      <c r="D35" s="269">
        <v>1.22</v>
      </c>
      <c r="E35" s="162" t="s">
        <v>3</v>
      </c>
      <c r="F35" s="163">
        <v>1.03</v>
      </c>
      <c r="G35" s="164" t="s">
        <v>4</v>
      </c>
      <c r="H35" s="165">
        <v>1.45</v>
      </c>
      <c r="I35" s="161" t="s">
        <v>5</v>
      </c>
      <c r="J35" s="183"/>
      <c r="K35" s="158">
        <f t="shared" si="0"/>
        <v>10.4</v>
      </c>
      <c r="L35" s="184"/>
      <c r="M35" s="152">
        <f>(B$6*(D35-1))/((1+B$6*(D35-1)))</f>
        <v>5.6461352657004832E-2</v>
      </c>
      <c r="N35" s="153" t="s">
        <v>3</v>
      </c>
      <c r="O35" s="153">
        <f>(B$6*(F35-1))/((1+B$6*(F35-1)))</f>
        <v>8.0939533407395729E-3</v>
      </c>
      <c r="P35" s="153" t="s">
        <v>4</v>
      </c>
      <c r="Q35" s="153">
        <f>(B$6*(H35-1))/((1+B$6*(H35-1)))</f>
        <v>0.10905203136136848</v>
      </c>
      <c r="R35" s="153" t="s">
        <v>5</v>
      </c>
      <c r="S35" s="154"/>
      <c r="T35" s="155">
        <f>M35*$K35</f>
        <v>0.58719806763285032</v>
      </c>
      <c r="U35" s="156" t="s">
        <v>3</v>
      </c>
      <c r="V35" s="157">
        <f t="shared" si="2"/>
        <v>8.4177114743691564E-2</v>
      </c>
      <c r="W35" s="158" t="s">
        <v>4</v>
      </c>
      <c r="X35" s="159">
        <f t="shared" si="3"/>
        <v>1.1341411261582324</v>
      </c>
      <c r="Y35" s="160" t="s">
        <v>5</v>
      </c>
      <c r="Z35" s="57"/>
      <c r="AA35" s="293">
        <f t="shared" si="8"/>
        <v>0.40089222807810987</v>
      </c>
      <c r="AB35" s="294">
        <f t="shared" si="4"/>
        <v>0.18630583955474045</v>
      </c>
    </row>
    <row r="36" spans="1:49" ht="22.5" customHeight="1" x14ac:dyDescent="0.35">
      <c r="A36" s="43"/>
      <c r="B36" s="9" t="s">
        <v>0</v>
      </c>
      <c r="C36" s="9"/>
      <c r="D36" s="15"/>
      <c r="E36" s="44"/>
      <c r="F36" s="45"/>
      <c r="G36" s="15"/>
      <c r="H36" s="46"/>
      <c r="I36" s="47"/>
      <c r="J36" s="4"/>
      <c r="K36" s="48"/>
      <c r="L36" s="49"/>
      <c r="M36" s="50"/>
      <c r="N36" s="51"/>
      <c r="O36" s="51"/>
      <c r="P36" s="51"/>
      <c r="Q36" s="51"/>
      <c r="R36" s="51"/>
      <c r="S36" s="52"/>
      <c r="T36" s="53"/>
      <c r="U36" s="54"/>
      <c r="V36" s="56"/>
      <c r="W36" s="48"/>
      <c r="X36" s="55"/>
      <c r="Y36" s="57"/>
      <c r="Z36" s="57"/>
      <c r="AA36" s="58"/>
    </row>
    <row r="37" spans="1:49" ht="32.25" customHeight="1" thickBot="1" x14ac:dyDescent="0.4">
      <c r="A37" s="500" t="s">
        <v>231</v>
      </c>
      <c r="B37" s="500"/>
      <c r="C37" s="500"/>
      <c r="D37" s="500"/>
      <c r="E37" s="500"/>
      <c r="F37" s="500"/>
      <c r="G37" s="500"/>
      <c r="H37" s="500"/>
      <c r="I37" s="500"/>
      <c r="J37" s="500"/>
      <c r="K37" s="500"/>
      <c r="L37" s="500"/>
      <c r="M37" s="500"/>
      <c r="N37" s="500"/>
      <c r="O37" s="500"/>
      <c r="P37" s="500"/>
      <c r="Q37" s="500"/>
      <c r="R37" s="500"/>
      <c r="S37" s="500"/>
      <c r="T37" s="500"/>
      <c r="U37" s="500"/>
      <c r="V37" s="500"/>
      <c r="W37" s="500"/>
      <c r="X37" s="500"/>
      <c r="Y37" s="500"/>
      <c r="Z37" s="200"/>
    </row>
    <row r="38" spans="1:49" ht="36.75" customHeight="1" x14ac:dyDescent="0.35">
      <c r="A38" s="491" t="s">
        <v>66</v>
      </c>
      <c r="B38" s="492"/>
      <c r="C38" s="492"/>
      <c r="D38" s="492"/>
      <c r="E38" s="492"/>
      <c r="F38" s="492"/>
      <c r="G38" s="492"/>
      <c r="H38" s="492"/>
      <c r="I38" s="492"/>
      <c r="J38" s="492"/>
      <c r="K38" s="492"/>
      <c r="L38" s="492"/>
      <c r="M38" s="492"/>
      <c r="N38" s="492"/>
      <c r="O38" s="492"/>
      <c r="P38" s="492"/>
      <c r="Q38" s="492"/>
      <c r="R38" s="492"/>
      <c r="S38" s="492"/>
      <c r="T38" s="492"/>
      <c r="U38" s="492"/>
      <c r="V38" s="492"/>
      <c r="W38" s="492"/>
      <c r="X38" s="492"/>
      <c r="Y38" s="493"/>
      <c r="Z38" s="275"/>
      <c r="AA38" s="36"/>
      <c r="AB38" s="13"/>
      <c r="AC38" s="13"/>
      <c r="AD38" s="13"/>
      <c r="AE38" s="13"/>
      <c r="AF38" s="13"/>
      <c r="AG38" s="13"/>
      <c r="AH38" s="13"/>
      <c r="AI38" s="13"/>
      <c r="AJ38" s="13"/>
      <c r="AK38" s="13"/>
      <c r="AL38" s="13"/>
      <c r="AM38" s="13"/>
      <c r="AN38" s="13"/>
      <c r="AO38" s="13"/>
      <c r="AP38" s="13"/>
      <c r="AQ38" s="13"/>
      <c r="AR38" s="13"/>
      <c r="AS38" s="13"/>
      <c r="AT38" s="13"/>
      <c r="AU38" s="23"/>
      <c r="AW38" s="28"/>
    </row>
    <row r="39" spans="1:49" ht="36.75" customHeight="1" x14ac:dyDescent="0.35">
      <c r="A39" s="488" t="s">
        <v>67</v>
      </c>
      <c r="B39" s="489"/>
      <c r="C39" s="489"/>
      <c r="D39" s="489"/>
      <c r="E39" s="489"/>
      <c r="F39" s="489"/>
      <c r="G39" s="489"/>
      <c r="H39" s="489"/>
      <c r="I39" s="489"/>
      <c r="J39" s="489"/>
      <c r="K39" s="489"/>
      <c r="L39" s="489"/>
      <c r="M39" s="489"/>
      <c r="N39" s="489"/>
      <c r="O39" s="489"/>
      <c r="P39" s="489"/>
      <c r="Q39" s="489"/>
      <c r="R39" s="489"/>
      <c r="S39" s="489"/>
      <c r="T39" s="489"/>
      <c r="U39" s="489"/>
      <c r="V39" s="489"/>
      <c r="W39" s="489"/>
      <c r="X39" s="489"/>
      <c r="Y39" s="490"/>
      <c r="Z39" s="276"/>
      <c r="AA39" s="38"/>
      <c r="AB39" s="35"/>
      <c r="AC39" s="35"/>
      <c r="AD39" s="35"/>
      <c r="AE39" s="35"/>
      <c r="AF39" s="35"/>
      <c r="AG39" s="35"/>
      <c r="AH39" s="35"/>
      <c r="AI39" s="35"/>
      <c r="AJ39" s="35"/>
      <c r="AK39" s="35"/>
      <c r="AL39" s="35"/>
      <c r="AM39" s="35"/>
      <c r="AN39" s="35"/>
      <c r="AO39" s="35"/>
      <c r="AP39" s="35"/>
      <c r="AQ39" s="35"/>
      <c r="AR39" s="35"/>
      <c r="AS39" s="35"/>
      <c r="AT39" s="35"/>
      <c r="AU39" s="35"/>
    </row>
    <row r="40" spans="1:49" ht="36.75" customHeight="1" x14ac:dyDescent="0.35">
      <c r="A40" s="488" t="s">
        <v>68</v>
      </c>
      <c r="B40" s="489"/>
      <c r="C40" s="489"/>
      <c r="D40" s="489"/>
      <c r="E40" s="489"/>
      <c r="F40" s="489"/>
      <c r="G40" s="489"/>
      <c r="H40" s="489"/>
      <c r="I40" s="489"/>
      <c r="J40" s="489"/>
      <c r="K40" s="489"/>
      <c r="L40" s="489"/>
      <c r="M40" s="489"/>
      <c r="N40" s="489"/>
      <c r="O40" s="489"/>
      <c r="P40" s="489"/>
      <c r="Q40" s="489"/>
      <c r="R40" s="489"/>
      <c r="S40" s="489"/>
      <c r="T40" s="489"/>
      <c r="U40" s="489"/>
      <c r="V40" s="489"/>
      <c r="W40" s="489"/>
      <c r="X40" s="489"/>
      <c r="Y40" s="490"/>
      <c r="Z40" s="276"/>
      <c r="AA40" s="37"/>
      <c r="AB40" s="31"/>
      <c r="AC40" s="31"/>
      <c r="AD40" s="31"/>
      <c r="AE40" s="31"/>
      <c r="AF40" s="31"/>
      <c r="AG40" s="31"/>
      <c r="AH40" s="31"/>
      <c r="AI40" s="31"/>
      <c r="AJ40" s="31"/>
      <c r="AK40" s="31"/>
      <c r="AL40" s="31"/>
      <c r="AM40" s="31"/>
      <c r="AN40" s="31"/>
      <c r="AO40" s="31"/>
      <c r="AP40" s="31"/>
      <c r="AQ40" s="31"/>
      <c r="AR40" s="31"/>
      <c r="AS40" s="31"/>
      <c r="AT40" s="31"/>
      <c r="AU40" s="31"/>
      <c r="AW40" s="29"/>
    </row>
    <row r="41" spans="1:49" s="14" customFormat="1" ht="36.75" customHeight="1" x14ac:dyDescent="0.45">
      <c r="A41" s="488" t="s">
        <v>69</v>
      </c>
      <c r="B41" s="489"/>
      <c r="C41" s="489"/>
      <c r="D41" s="489"/>
      <c r="E41" s="489"/>
      <c r="F41" s="489"/>
      <c r="G41" s="489"/>
      <c r="H41" s="489"/>
      <c r="I41" s="489"/>
      <c r="J41" s="489"/>
      <c r="K41" s="489"/>
      <c r="L41" s="489"/>
      <c r="M41" s="489"/>
      <c r="N41" s="489"/>
      <c r="O41" s="489"/>
      <c r="P41" s="489"/>
      <c r="Q41" s="489"/>
      <c r="R41" s="489"/>
      <c r="S41" s="489"/>
      <c r="T41" s="489"/>
      <c r="U41" s="489"/>
      <c r="V41" s="489"/>
      <c r="W41" s="489"/>
      <c r="X41" s="489"/>
      <c r="Y41" s="490"/>
      <c r="Z41" s="276"/>
      <c r="AA41" s="39"/>
      <c r="AB41" s="34"/>
      <c r="AC41" s="34"/>
      <c r="AD41" s="34"/>
      <c r="AE41" s="34"/>
      <c r="AF41" s="34"/>
      <c r="AG41" s="34"/>
      <c r="AH41" s="34"/>
      <c r="AI41" s="34"/>
      <c r="AJ41" s="34"/>
      <c r="AK41" s="34"/>
      <c r="AL41" s="34"/>
      <c r="AM41" s="34"/>
      <c r="AN41" s="34"/>
      <c r="AO41" s="34"/>
      <c r="AP41" s="34"/>
      <c r="AQ41" s="34"/>
      <c r="AR41" s="34"/>
      <c r="AS41" s="34"/>
      <c r="AT41" s="34"/>
      <c r="AU41" s="34"/>
    </row>
    <row r="42" spans="1:49" ht="36.75" customHeight="1" x14ac:dyDescent="0.35">
      <c r="A42" s="488" t="s">
        <v>70</v>
      </c>
      <c r="B42" s="489"/>
      <c r="C42" s="489"/>
      <c r="D42" s="489"/>
      <c r="E42" s="489"/>
      <c r="F42" s="489"/>
      <c r="G42" s="489"/>
      <c r="H42" s="489"/>
      <c r="I42" s="489"/>
      <c r="J42" s="489"/>
      <c r="K42" s="489"/>
      <c r="L42" s="489"/>
      <c r="M42" s="489"/>
      <c r="N42" s="489"/>
      <c r="O42" s="489"/>
      <c r="P42" s="489"/>
      <c r="Q42" s="489"/>
      <c r="R42" s="489"/>
      <c r="S42" s="489"/>
      <c r="T42" s="489"/>
      <c r="U42" s="489"/>
      <c r="V42" s="489"/>
      <c r="W42" s="489"/>
      <c r="X42" s="489"/>
      <c r="Y42" s="490"/>
      <c r="Z42" s="276"/>
      <c r="AA42" s="37"/>
      <c r="AB42" s="526"/>
      <c r="AC42" s="526"/>
      <c r="AD42" s="526"/>
      <c r="AE42" s="526"/>
      <c r="AF42" s="526"/>
      <c r="AG42" s="526"/>
      <c r="AH42" s="526"/>
      <c r="AI42" s="526"/>
      <c r="AJ42" s="526"/>
      <c r="AK42" s="526"/>
      <c r="AL42" s="526"/>
      <c r="AM42" s="526"/>
      <c r="AN42" s="526"/>
      <c r="AO42" s="526"/>
      <c r="AP42" s="526"/>
      <c r="AQ42" s="526"/>
      <c r="AR42" s="526"/>
      <c r="AS42" s="526"/>
      <c r="AT42" s="526"/>
      <c r="AU42" s="526"/>
      <c r="AV42" s="526"/>
    </row>
    <row r="43" spans="1:49" ht="36.75" customHeight="1" x14ac:dyDescent="0.35">
      <c r="A43" s="514" t="s">
        <v>71</v>
      </c>
      <c r="B43" s="515"/>
      <c r="C43" s="515"/>
      <c r="D43" s="515"/>
      <c r="E43" s="515"/>
      <c r="F43" s="515"/>
      <c r="G43" s="515"/>
      <c r="H43" s="515"/>
      <c r="I43" s="515"/>
      <c r="J43" s="515"/>
      <c r="K43" s="515"/>
      <c r="L43" s="515"/>
      <c r="M43" s="515"/>
      <c r="N43" s="515"/>
      <c r="O43" s="515"/>
      <c r="P43" s="515"/>
      <c r="Q43" s="515"/>
      <c r="R43" s="515"/>
      <c r="S43" s="515"/>
      <c r="T43" s="515"/>
      <c r="U43" s="515"/>
      <c r="V43" s="515"/>
      <c r="W43" s="515"/>
      <c r="X43" s="515"/>
      <c r="Y43" s="516"/>
      <c r="Z43" s="276"/>
      <c r="AA43" s="37"/>
      <c r="AB43" s="32"/>
      <c r="AC43" s="32"/>
      <c r="AD43" s="32"/>
      <c r="AE43" s="32"/>
      <c r="AF43" s="32"/>
      <c r="AG43" s="32"/>
      <c r="AH43" s="32"/>
      <c r="AI43" s="32"/>
      <c r="AJ43" s="32"/>
      <c r="AK43" s="32"/>
      <c r="AL43" s="32"/>
      <c r="AM43" s="32"/>
      <c r="AN43" s="32"/>
      <c r="AO43" s="32"/>
      <c r="AP43" s="32"/>
      <c r="AQ43" s="32"/>
      <c r="AR43" s="32"/>
      <c r="AS43" s="32"/>
      <c r="AT43" s="32"/>
      <c r="AU43" s="32"/>
      <c r="AV43" s="32"/>
      <c r="AW43" s="18"/>
    </row>
    <row r="44" spans="1:49" ht="36.75" customHeight="1" x14ac:dyDescent="0.35">
      <c r="A44" s="514" t="s">
        <v>72</v>
      </c>
      <c r="B44" s="515"/>
      <c r="C44" s="515"/>
      <c r="D44" s="515"/>
      <c r="E44" s="515"/>
      <c r="F44" s="515"/>
      <c r="G44" s="515"/>
      <c r="H44" s="515"/>
      <c r="I44" s="515"/>
      <c r="J44" s="515"/>
      <c r="K44" s="515"/>
      <c r="L44" s="515"/>
      <c r="M44" s="515"/>
      <c r="N44" s="515"/>
      <c r="O44" s="515"/>
      <c r="P44" s="515"/>
      <c r="Q44" s="515"/>
      <c r="R44" s="515"/>
      <c r="S44" s="515"/>
      <c r="T44" s="515"/>
      <c r="U44" s="515"/>
      <c r="V44" s="515"/>
      <c r="W44" s="515"/>
      <c r="X44" s="515"/>
      <c r="Y44" s="516"/>
      <c r="Z44" s="276"/>
      <c r="AA44" s="37"/>
      <c r="AB44" s="506"/>
      <c r="AC44" s="506"/>
      <c r="AD44" s="506"/>
      <c r="AE44" s="506"/>
      <c r="AF44" s="506"/>
      <c r="AG44" s="506"/>
      <c r="AH44" s="506"/>
      <c r="AI44" s="506"/>
      <c r="AJ44" s="506"/>
      <c r="AK44" s="506"/>
      <c r="AL44" s="506"/>
      <c r="AM44" s="506"/>
      <c r="AN44" s="506"/>
      <c r="AO44" s="506"/>
      <c r="AP44" s="506"/>
      <c r="AQ44" s="506"/>
      <c r="AR44" s="506"/>
      <c r="AS44" s="506"/>
      <c r="AT44" s="506"/>
      <c r="AU44" s="506"/>
      <c r="AV44" s="506"/>
    </row>
    <row r="45" spans="1:49" ht="36.75" customHeight="1" x14ac:dyDescent="0.35">
      <c r="A45" s="517" t="s">
        <v>73</v>
      </c>
      <c r="B45" s="518"/>
      <c r="C45" s="518"/>
      <c r="D45" s="518"/>
      <c r="E45" s="518"/>
      <c r="F45" s="518"/>
      <c r="G45" s="518"/>
      <c r="H45" s="518"/>
      <c r="I45" s="518"/>
      <c r="J45" s="518"/>
      <c r="K45" s="518"/>
      <c r="L45" s="518"/>
      <c r="M45" s="518"/>
      <c r="N45" s="518"/>
      <c r="O45" s="518"/>
      <c r="P45" s="518"/>
      <c r="Q45" s="518"/>
      <c r="R45" s="518"/>
      <c r="S45" s="518"/>
      <c r="T45" s="518"/>
      <c r="U45" s="518"/>
      <c r="V45" s="518"/>
      <c r="W45" s="518"/>
      <c r="X45" s="518"/>
      <c r="Y45" s="519"/>
      <c r="Z45" s="276"/>
      <c r="AA45" s="37"/>
      <c r="AB45" s="507"/>
      <c r="AC45" s="507"/>
      <c r="AD45" s="507"/>
      <c r="AE45" s="507"/>
      <c r="AF45" s="507"/>
      <c r="AG45" s="507"/>
      <c r="AH45" s="507"/>
      <c r="AI45" s="507"/>
      <c r="AJ45" s="507"/>
      <c r="AK45" s="507"/>
      <c r="AL45" s="507"/>
      <c r="AM45" s="507"/>
      <c r="AN45" s="507"/>
      <c r="AO45" s="507"/>
      <c r="AP45" s="507"/>
      <c r="AQ45" s="507"/>
      <c r="AR45" s="507"/>
      <c r="AS45" s="507"/>
      <c r="AT45" s="507"/>
      <c r="AU45" s="507"/>
      <c r="AV45" s="507"/>
    </row>
    <row r="46" spans="1:49" ht="36.75" customHeight="1" x14ac:dyDescent="0.35">
      <c r="A46" s="517" t="s">
        <v>74</v>
      </c>
      <c r="B46" s="518"/>
      <c r="C46" s="518"/>
      <c r="D46" s="518"/>
      <c r="E46" s="518"/>
      <c r="F46" s="518"/>
      <c r="G46" s="518"/>
      <c r="H46" s="518"/>
      <c r="I46" s="518"/>
      <c r="J46" s="518"/>
      <c r="K46" s="518"/>
      <c r="L46" s="518"/>
      <c r="M46" s="518"/>
      <c r="N46" s="518"/>
      <c r="O46" s="518"/>
      <c r="P46" s="518"/>
      <c r="Q46" s="518"/>
      <c r="R46" s="518"/>
      <c r="S46" s="518"/>
      <c r="T46" s="518"/>
      <c r="U46" s="518"/>
      <c r="V46" s="518"/>
      <c r="W46" s="518"/>
      <c r="X46" s="518"/>
      <c r="Y46" s="519"/>
      <c r="Z46" s="276"/>
      <c r="AA46" s="37"/>
      <c r="AB46" s="508"/>
      <c r="AC46" s="508"/>
      <c r="AD46" s="508"/>
      <c r="AE46" s="508"/>
      <c r="AF46" s="508"/>
      <c r="AG46" s="508"/>
      <c r="AH46" s="508"/>
      <c r="AI46" s="508"/>
      <c r="AJ46" s="508"/>
      <c r="AK46" s="508"/>
      <c r="AL46" s="508"/>
      <c r="AM46" s="508"/>
      <c r="AN46" s="508"/>
      <c r="AO46" s="508"/>
      <c r="AP46" s="508"/>
      <c r="AQ46" s="508"/>
      <c r="AR46" s="508"/>
      <c r="AS46" s="508"/>
      <c r="AT46" s="508"/>
      <c r="AU46" s="508"/>
      <c r="AV46" s="508"/>
    </row>
    <row r="47" spans="1:49" ht="36.75" customHeight="1" x14ac:dyDescent="0.35">
      <c r="A47" s="520" t="s">
        <v>75</v>
      </c>
      <c r="B47" s="521"/>
      <c r="C47" s="521"/>
      <c r="D47" s="521"/>
      <c r="E47" s="521"/>
      <c r="F47" s="521"/>
      <c r="G47" s="521"/>
      <c r="H47" s="521"/>
      <c r="I47" s="521"/>
      <c r="J47" s="521"/>
      <c r="K47" s="521"/>
      <c r="L47" s="521"/>
      <c r="M47" s="521"/>
      <c r="N47" s="521"/>
      <c r="O47" s="521"/>
      <c r="P47" s="521"/>
      <c r="Q47" s="521"/>
      <c r="R47" s="521"/>
      <c r="S47" s="521"/>
      <c r="T47" s="521"/>
      <c r="U47" s="521"/>
      <c r="V47" s="521"/>
      <c r="W47" s="521"/>
      <c r="X47" s="521"/>
      <c r="Y47" s="522"/>
      <c r="Z47" s="275"/>
      <c r="AA47" s="37"/>
      <c r="AB47" s="507"/>
      <c r="AC47" s="506"/>
      <c r="AD47" s="506"/>
      <c r="AE47" s="506"/>
      <c r="AF47" s="506"/>
      <c r="AG47" s="506"/>
      <c r="AH47" s="506"/>
      <c r="AI47" s="506"/>
      <c r="AJ47" s="506"/>
      <c r="AK47" s="506"/>
      <c r="AL47" s="506"/>
      <c r="AM47" s="506"/>
      <c r="AN47" s="506"/>
      <c r="AO47" s="506"/>
      <c r="AP47" s="506"/>
      <c r="AQ47" s="506"/>
      <c r="AR47" s="506"/>
      <c r="AS47" s="506"/>
      <c r="AT47" s="506"/>
      <c r="AU47" s="506"/>
      <c r="AV47" s="506"/>
    </row>
    <row r="48" spans="1:49" ht="36.75" customHeight="1" x14ac:dyDescent="0.35">
      <c r="A48" s="517" t="s">
        <v>76</v>
      </c>
      <c r="B48" s="518"/>
      <c r="C48" s="518"/>
      <c r="D48" s="518"/>
      <c r="E48" s="518"/>
      <c r="F48" s="518"/>
      <c r="G48" s="518"/>
      <c r="H48" s="518"/>
      <c r="I48" s="518"/>
      <c r="J48" s="518"/>
      <c r="K48" s="518"/>
      <c r="L48" s="518"/>
      <c r="M48" s="518"/>
      <c r="N48" s="518"/>
      <c r="O48" s="518"/>
      <c r="P48" s="518"/>
      <c r="Q48" s="518"/>
      <c r="R48" s="518"/>
      <c r="S48" s="518"/>
      <c r="T48" s="518"/>
      <c r="U48" s="518"/>
      <c r="V48" s="518"/>
      <c r="W48" s="518"/>
      <c r="X48" s="518"/>
      <c r="Y48" s="519"/>
      <c r="Z48" s="276"/>
      <c r="AA48" s="37"/>
      <c r="AB48" s="32"/>
      <c r="AC48" s="13"/>
      <c r="AD48" s="13"/>
      <c r="AE48" s="13"/>
      <c r="AF48" s="13"/>
      <c r="AG48" s="13"/>
      <c r="AH48" s="13"/>
      <c r="AI48" s="13"/>
      <c r="AJ48" s="13"/>
      <c r="AK48" s="13"/>
      <c r="AL48" s="13"/>
      <c r="AM48" s="13"/>
      <c r="AN48" s="13"/>
      <c r="AO48" s="13"/>
      <c r="AP48" s="13"/>
      <c r="AQ48" s="13"/>
      <c r="AR48" s="13"/>
      <c r="AS48" s="13"/>
      <c r="AT48" s="13"/>
      <c r="AU48" s="13"/>
      <c r="AV48" s="13"/>
    </row>
    <row r="49" spans="1:50" ht="36.75" customHeight="1" x14ac:dyDescent="0.35">
      <c r="A49" s="531" t="s">
        <v>77</v>
      </c>
      <c r="B49" s="532"/>
      <c r="C49" s="532"/>
      <c r="D49" s="532"/>
      <c r="E49" s="532"/>
      <c r="F49" s="532"/>
      <c r="G49" s="532"/>
      <c r="H49" s="532"/>
      <c r="I49" s="532"/>
      <c r="J49" s="532"/>
      <c r="K49" s="532"/>
      <c r="L49" s="532"/>
      <c r="M49" s="532"/>
      <c r="N49" s="532"/>
      <c r="O49" s="532"/>
      <c r="P49" s="532"/>
      <c r="Q49" s="532"/>
      <c r="R49" s="532"/>
      <c r="S49" s="532"/>
      <c r="T49" s="532"/>
      <c r="U49" s="532"/>
      <c r="V49" s="532"/>
      <c r="W49" s="532"/>
      <c r="X49" s="532"/>
      <c r="Y49" s="533"/>
      <c r="Z49" s="275"/>
      <c r="AA49" s="37"/>
      <c r="AB49" s="31"/>
      <c r="AC49" s="32"/>
      <c r="AD49" s="32"/>
      <c r="AE49" s="32"/>
      <c r="AF49" s="32"/>
      <c r="AG49" s="32"/>
      <c r="AH49" s="32"/>
      <c r="AI49" s="32"/>
      <c r="AJ49" s="32"/>
      <c r="AK49" s="32"/>
      <c r="AL49" s="32"/>
      <c r="AM49" s="32"/>
      <c r="AN49" s="32"/>
      <c r="AO49" s="32"/>
      <c r="AP49" s="32"/>
      <c r="AQ49" s="32"/>
      <c r="AR49" s="32"/>
      <c r="AS49" s="32"/>
      <c r="AT49" s="32"/>
      <c r="AU49" s="32"/>
      <c r="AV49" s="32"/>
    </row>
    <row r="50" spans="1:50" ht="36.75" customHeight="1" x14ac:dyDescent="0.35">
      <c r="A50" s="528" t="s">
        <v>78</v>
      </c>
      <c r="B50" s="529"/>
      <c r="C50" s="529"/>
      <c r="D50" s="529"/>
      <c r="E50" s="529"/>
      <c r="F50" s="529"/>
      <c r="G50" s="529"/>
      <c r="H50" s="529"/>
      <c r="I50" s="529"/>
      <c r="J50" s="529"/>
      <c r="K50" s="529"/>
      <c r="L50" s="529"/>
      <c r="M50" s="529"/>
      <c r="N50" s="529"/>
      <c r="O50" s="529"/>
      <c r="P50" s="529"/>
      <c r="Q50" s="529"/>
      <c r="R50" s="529"/>
      <c r="S50" s="529"/>
      <c r="T50" s="529"/>
      <c r="U50" s="529"/>
      <c r="V50" s="529"/>
      <c r="W50" s="529"/>
      <c r="X50" s="529"/>
      <c r="Y50" s="530"/>
      <c r="Z50" s="276"/>
      <c r="AA50" s="37"/>
      <c r="AB50" s="31"/>
      <c r="AC50" s="32"/>
      <c r="AD50" s="32"/>
      <c r="AE50" s="32"/>
      <c r="AF50" s="32"/>
      <c r="AG50" s="32"/>
      <c r="AH50" s="32"/>
      <c r="AI50" s="32"/>
      <c r="AJ50" s="32"/>
      <c r="AK50" s="32"/>
      <c r="AL50" s="32"/>
      <c r="AM50" s="32"/>
      <c r="AN50" s="32"/>
      <c r="AO50" s="32"/>
      <c r="AP50" s="32"/>
      <c r="AQ50" s="32"/>
      <c r="AR50" s="32"/>
      <c r="AS50" s="32"/>
      <c r="AT50" s="32"/>
      <c r="AU50" s="32"/>
      <c r="AV50" s="32"/>
    </row>
    <row r="51" spans="1:50" ht="36.75" customHeight="1" x14ac:dyDescent="0.35">
      <c r="A51" s="523" t="s">
        <v>79</v>
      </c>
      <c r="B51" s="524"/>
      <c r="C51" s="524"/>
      <c r="D51" s="524"/>
      <c r="E51" s="524"/>
      <c r="F51" s="524"/>
      <c r="G51" s="524"/>
      <c r="H51" s="524"/>
      <c r="I51" s="524"/>
      <c r="J51" s="524"/>
      <c r="K51" s="524"/>
      <c r="L51" s="524"/>
      <c r="M51" s="524"/>
      <c r="N51" s="524"/>
      <c r="O51" s="524"/>
      <c r="P51" s="524"/>
      <c r="Q51" s="524"/>
      <c r="R51" s="524"/>
      <c r="S51" s="524"/>
      <c r="T51" s="524"/>
      <c r="U51" s="524"/>
      <c r="V51" s="524"/>
      <c r="W51" s="524"/>
      <c r="X51" s="524"/>
      <c r="Y51" s="525"/>
      <c r="Z51" s="277"/>
      <c r="AA51" s="37"/>
      <c r="AB51" s="31"/>
      <c r="AC51" s="32"/>
      <c r="AD51" s="32"/>
      <c r="AE51" s="32"/>
      <c r="AF51" s="32"/>
      <c r="AG51" s="32"/>
      <c r="AH51" s="32"/>
      <c r="AI51" s="32"/>
      <c r="AJ51" s="32"/>
      <c r="AK51" s="32"/>
      <c r="AL51" s="32"/>
      <c r="AM51" s="32"/>
      <c r="AN51" s="32"/>
      <c r="AO51" s="32"/>
      <c r="AP51" s="32"/>
      <c r="AQ51" s="32"/>
      <c r="AR51" s="32"/>
      <c r="AS51" s="32"/>
      <c r="AT51" s="32"/>
      <c r="AU51" s="32"/>
      <c r="AV51" s="32"/>
    </row>
    <row r="52" spans="1:50" ht="36.75" customHeight="1" x14ac:dyDescent="0.35">
      <c r="A52" s="523" t="s">
        <v>80</v>
      </c>
      <c r="B52" s="524"/>
      <c r="C52" s="524"/>
      <c r="D52" s="524"/>
      <c r="E52" s="524"/>
      <c r="F52" s="524"/>
      <c r="G52" s="524"/>
      <c r="H52" s="524"/>
      <c r="I52" s="524"/>
      <c r="J52" s="524"/>
      <c r="K52" s="524"/>
      <c r="L52" s="524"/>
      <c r="M52" s="524"/>
      <c r="N52" s="524"/>
      <c r="O52" s="524"/>
      <c r="P52" s="524"/>
      <c r="Q52" s="524"/>
      <c r="R52" s="524"/>
      <c r="S52" s="524"/>
      <c r="T52" s="524"/>
      <c r="U52" s="524"/>
      <c r="V52" s="524"/>
      <c r="W52" s="524"/>
      <c r="X52" s="524"/>
      <c r="Y52" s="525"/>
      <c r="Z52" s="277"/>
      <c r="AA52" s="37"/>
      <c r="AB52" s="31"/>
      <c r="AC52" s="32"/>
      <c r="AD52" s="32"/>
      <c r="AE52" s="32"/>
      <c r="AF52" s="32"/>
      <c r="AG52" s="32"/>
      <c r="AH52" s="32"/>
      <c r="AI52" s="32"/>
      <c r="AJ52" s="32"/>
      <c r="AK52" s="32"/>
      <c r="AL52" s="32"/>
      <c r="AM52" s="32"/>
      <c r="AN52" s="32"/>
      <c r="AO52" s="32"/>
      <c r="AP52" s="32"/>
      <c r="AQ52" s="32"/>
      <c r="AR52" s="32"/>
      <c r="AS52" s="32"/>
      <c r="AT52" s="32"/>
      <c r="AU52" s="32"/>
      <c r="AV52" s="32"/>
    </row>
    <row r="53" spans="1:50" ht="36.75" customHeight="1" x14ac:dyDescent="0.35">
      <c r="A53" s="528" t="s">
        <v>81</v>
      </c>
      <c r="B53" s="529"/>
      <c r="C53" s="529"/>
      <c r="D53" s="529"/>
      <c r="E53" s="529"/>
      <c r="F53" s="529"/>
      <c r="G53" s="529"/>
      <c r="H53" s="529"/>
      <c r="I53" s="529"/>
      <c r="J53" s="529"/>
      <c r="K53" s="529"/>
      <c r="L53" s="529"/>
      <c r="M53" s="529"/>
      <c r="N53" s="529"/>
      <c r="O53" s="529"/>
      <c r="P53" s="529"/>
      <c r="Q53" s="529"/>
      <c r="R53" s="529"/>
      <c r="S53" s="529"/>
      <c r="T53" s="529"/>
      <c r="U53" s="529"/>
      <c r="V53" s="529"/>
      <c r="W53" s="529"/>
      <c r="X53" s="529"/>
      <c r="Y53" s="530"/>
      <c r="Z53" s="276"/>
      <c r="AA53" s="37"/>
      <c r="AB53" s="31"/>
      <c r="AC53" s="32"/>
      <c r="AD53" s="32"/>
      <c r="AE53" s="32"/>
      <c r="AF53" s="32"/>
      <c r="AG53" s="32"/>
      <c r="AH53" s="32"/>
      <c r="AI53" s="32"/>
      <c r="AJ53" s="32"/>
      <c r="AK53" s="32"/>
      <c r="AL53" s="32"/>
      <c r="AM53" s="32"/>
      <c r="AN53" s="32"/>
      <c r="AO53" s="32"/>
      <c r="AP53" s="32"/>
      <c r="AQ53" s="32"/>
      <c r="AR53" s="32"/>
      <c r="AS53" s="32"/>
      <c r="AT53" s="32"/>
      <c r="AU53" s="32"/>
      <c r="AV53" s="32"/>
    </row>
    <row r="54" spans="1:50" ht="36.75" customHeight="1" x14ac:dyDescent="0.35">
      <c r="A54" s="528" t="s">
        <v>82</v>
      </c>
      <c r="B54" s="529"/>
      <c r="C54" s="529"/>
      <c r="D54" s="529"/>
      <c r="E54" s="529"/>
      <c r="F54" s="529"/>
      <c r="G54" s="529"/>
      <c r="H54" s="529"/>
      <c r="I54" s="529"/>
      <c r="J54" s="529"/>
      <c r="K54" s="529"/>
      <c r="L54" s="529"/>
      <c r="M54" s="529"/>
      <c r="N54" s="529"/>
      <c r="O54" s="529"/>
      <c r="P54" s="529"/>
      <c r="Q54" s="529"/>
      <c r="R54" s="529"/>
      <c r="S54" s="529"/>
      <c r="T54" s="529"/>
      <c r="U54" s="529"/>
      <c r="V54" s="529"/>
      <c r="W54" s="529"/>
      <c r="X54" s="529"/>
      <c r="Y54" s="530"/>
      <c r="Z54" s="276"/>
      <c r="AA54" s="37"/>
      <c r="AB54" s="31"/>
      <c r="AC54" s="32"/>
      <c r="AD54" s="32"/>
      <c r="AE54" s="32"/>
      <c r="AF54" s="32"/>
      <c r="AG54" s="32"/>
      <c r="AH54" s="32"/>
      <c r="AI54" s="32"/>
      <c r="AJ54" s="32"/>
      <c r="AK54" s="32"/>
      <c r="AL54" s="32"/>
      <c r="AM54" s="32"/>
      <c r="AN54" s="32"/>
      <c r="AO54" s="32"/>
      <c r="AP54" s="32"/>
      <c r="AQ54" s="32"/>
      <c r="AR54" s="32"/>
      <c r="AS54" s="32"/>
      <c r="AT54" s="32"/>
      <c r="AU54" s="32"/>
      <c r="AV54" s="32"/>
    </row>
    <row r="55" spans="1:50" ht="36.75" customHeight="1" thickBot="1" x14ac:dyDescent="0.4">
      <c r="A55" s="509" t="s">
        <v>83</v>
      </c>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1"/>
      <c r="Z55" s="276"/>
      <c r="AA55" s="37" t="s">
        <v>0</v>
      </c>
      <c r="AB55" s="31"/>
      <c r="AC55" s="32"/>
      <c r="AD55" s="32"/>
      <c r="AE55" s="32"/>
      <c r="AF55" s="32"/>
      <c r="AG55" s="32"/>
      <c r="AH55" s="32"/>
      <c r="AI55" s="32"/>
      <c r="AJ55" s="32"/>
      <c r="AK55" s="32"/>
      <c r="AL55" s="32"/>
      <c r="AM55" s="32"/>
      <c r="AN55" s="32"/>
      <c r="AO55" s="32"/>
      <c r="AP55" s="32"/>
      <c r="AQ55" s="32"/>
      <c r="AR55" s="32"/>
      <c r="AS55" s="32"/>
      <c r="AT55" s="32"/>
      <c r="AU55" s="32"/>
      <c r="AV55" s="32"/>
    </row>
    <row r="56" spans="1:50" x14ac:dyDescent="0.35">
      <c r="A56" s="16"/>
      <c r="B56" s="16"/>
      <c r="C56" s="16"/>
      <c r="D56" s="16"/>
      <c r="E56" s="16"/>
      <c r="F56" s="16"/>
      <c r="G56" s="16"/>
      <c r="H56" s="16"/>
      <c r="I56" s="16"/>
      <c r="J56" s="16"/>
      <c r="K56" s="16"/>
      <c r="L56" s="16"/>
      <c r="M56" s="16"/>
      <c r="N56" s="16"/>
      <c r="O56" s="16"/>
      <c r="P56" s="16"/>
      <c r="Q56" s="16"/>
      <c r="R56" s="16"/>
      <c r="S56" s="16"/>
      <c r="T56" s="16"/>
      <c r="U56" s="41"/>
      <c r="AW56" s="13"/>
    </row>
    <row r="57" spans="1:50" x14ac:dyDescent="0.35">
      <c r="A57" s="16"/>
      <c r="B57" s="16"/>
      <c r="C57" s="16"/>
      <c r="D57" s="16"/>
      <c r="E57" s="16"/>
      <c r="F57" s="16"/>
      <c r="G57" s="16"/>
      <c r="H57" s="16"/>
      <c r="I57" s="16"/>
      <c r="J57" s="16"/>
      <c r="K57" s="16"/>
      <c r="L57" s="16"/>
      <c r="M57" s="16"/>
      <c r="N57" s="16"/>
      <c r="O57" s="16"/>
      <c r="P57" s="16"/>
      <c r="Q57" s="16"/>
      <c r="R57" s="16"/>
      <c r="S57" s="16"/>
      <c r="T57" s="16"/>
      <c r="U57" s="41"/>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10"/>
    </row>
  </sheetData>
  <sheetProtection selectLockedCells="1"/>
  <mergeCells count="35">
    <mergeCell ref="AB42:AV42"/>
    <mergeCell ref="AB57:AW57"/>
    <mergeCell ref="A46:Y46"/>
    <mergeCell ref="AB47:AV47"/>
    <mergeCell ref="A50:Y50"/>
    <mergeCell ref="A52:Y52"/>
    <mergeCell ref="A53:Y53"/>
    <mergeCell ref="A49:Y49"/>
    <mergeCell ref="A54:Y54"/>
    <mergeCell ref="A1:AB1"/>
    <mergeCell ref="AB44:AV44"/>
    <mergeCell ref="AB45:AV45"/>
    <mergeCell ref="AB46:AV46"/>
    <mergeCell ref="A55:Y55"/>
    <mergeCell ref="AA4:AA5"/>
    <mergeCell ref="AB4:AB5"/>
    <mergeCell ref="A43:Y43"/>
    <mergeCell ref="A44:Y44"/>
    <mergeCell ref="A45:Y45"/>
    <mergeCell ref="A48:Y48"/>
    <mergeCell ref="A47:Y47"/>
    <mergeCell ref="A40:Y40"/>
    <mergeCell ref="A41:Y41"/>
    <mergeCell ref="A42:Y42"/>
    <mergeCell ref="A51:Y51"/>
    <mergeCell ref="D7:I7"/>
    <mergeCell ref="K7:Y7"/>
    <mergeCell ref="A37:Y37"/>
    <mergeCell ref="AA3:AB3"/>
    <mergeCell ref="D3:Y6"/>
    <mergeCell ref="A39:Y39"/>
    <mergeCell ref="A38:Y38"/>
    <mergeCell ref="D8:I8"/>
    <mergeCell ref="M8:R8"/>
    <mergeCell ref="T8:Y8"/>
  </mergeCells>
  <conditionalFormatting sqref="M9:M35">
    <cfRule type="dataBar" priority="1">
      <dataBar>
        <cfvo type="min"/>
        <cfvo type="max"/>
        <color rgb="FFD6007B"/>
      </dataBar>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E26"/>
  <sheetViews>
    <sheetView zoomScale="50" zoomScaleNormal="50" workbookViewId="0">
      <selection activeCell="AC24" sqref="AC24"/>
    </sheetView>
  </sheetViews>
  <sheetFormatPr defaultColWidth="9.1796875" defaultRowHeight="18.5" x14ac:dyDescent="0.35"/>
  <cols>
    <col min="1" max="1" width="37.1796875" style="1" customWidth="1"/>
    <col min="2" max="2" width="27.453125" style="1" customWidth="1"/>
    <col min="3" max="3" width="1.453125" style="1" customWidth="1"/>
    <col min="4" max="4" width="8.54296875" style="6" customWidth="1"/>
    <col min="5" max="5" width="1.453125" style="1" customWidth="1"/>
    <col min="6" max="6" width="6.26953125" style="11" bestFit="1" customWidth="1"/>
    <col min="7" max="7" width="1.54296875" style="1" bestFit="1" customWidth="1"/>
    <col min="8" max="8" width="7.7265625" style="10" bestFit="1" customWidth="1"/>
    <col min="9" max="10" width="2.7265625" style="1" customWidth="1"/>
    <col min="11" max="11" width="18.7265625" style="9" customWidth="1"/>
    <col min="12" max="12" width="5" style="1" customWidth="1"/>
    <col min="13" max="13" width="16.81640625" style="7" customWidth="1"/>
    <col min="14" max="14" width="1.7265625" style="7" bestFit="1" customWidth="1"/>
    <col min="15" max="15" width="8.26953125" style="7" bestFit="1" customWidth="1"/>
    <col min="16" max="16" width="1.7265625" style="7" bestFit="1" customWidth="1"/>
    <col min="17" max="17" width="8.26953125" style="7" customWidth="1"/>
    <col min="18" max="18" width="1.7265625" style="7" bestFit="1" customWidth="1"/>
    <col min="19" max="19" width="1.81640625" style="7" customWidth="1"/>
    <col min="20" max="20" width="17.81640625" style="2" customWidth="1"/>
    <col min="21" max="21" width="1.54296875" style="2" customWidth="1"/>
    <col min="22" max="22" width="9.54296875" style="2" customWidth="1"/>
    <col min="23" max="23" width="1.7265625" style="2" bestFit="1" customWidth="1"/>
    <col min="24" max="24" width="10.26953125" style="2" bestFit="1" customWidth="1"/>
    <col min="25" max="26" width="3.7265625" style="2" customWidth="1"/>
    <col min="27" max="27" width="29.1796875" style="1" customWidth="1"/>
    <col min="28" max="28" width="28.81640625" style="1" customWidth="1"/>
    <col min="29" max="16384" width="9.1796875" style="1"/>
  </cols>
  <sheetData>
    <row r="1" spans="1:28" ht="70.5" customHeight="1" x14ac:dyDescent="0.35">
      <c r="A1" s="553" t="s">
        <v>241</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row>
    <row r="2" spans="1:28" ht="15" customHeight="1" x14ac:dyDescent="0.35">
      <c r="A2" s="271"/>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row>
    <row r="3" spans="1:28" ht="21" customHeight="1" x14ac:dyDescent="0.35">
      <c r="A3" s="279" t="s">
        <v>26</v>
      </c>
      <c r="B3" s="24" t="str">
        <f>'data entry DASHBOARD'!B4</f>
        <v>Republic of Loa</v>
      </c>
      <c r="C3" s="43"/>
      <c r="D3" s="550" t="s">
        <v>243</v>
      </c>
      <c r="E3" s="551"/>
      <c r="F3" s="551"/>
      <c r="G3" s="551"/>
      <c r="H3" s="551"/>
      <c r="I3" s="551"/>
      <c r="J3" s="551"/>
      <c r="K3" s="551"/>
      <c r="L3" s="551"/>
      <c r="M3" s="551"/>
      <c r="N3" s="551"/>
      <c r="O3" s="551"/>
      <c r="P3" s="551"/>
      <c r="Q3" s="551"/>
      <c r="R3" s="551"/>
      <c r="S3" s="551"/>
      <c r="T3" s="551"/>
      <c r="U3" s="551"/>
      <c r="V3" s="551"/>
      <c r="W3" s="551"/>
      <c r="X3" s="551"/>
      <c r="Y3" s="552"/>
      <c r="Z3" s="297"/>
      <c r="AA3" s="501" t="s">
        <v>215</v>
      </c>
      <c r="AB3" s="502"/>
    </row>
    <row r="4" spans="1:28" s="3" customFormat="1" ht="22.5" customHeight="1" x14ac:dyDescent="0.35">
      <c r="A4" s="279" t="s">
        <v>27</v>
      </c>
      <c r="B4" s="24">
        <f>'data entry DASHBOARD'!B5</f>
        <v>1000000</v>
      </c>
      <c r="D4" s="551"/>
      <c r="E4" s="551"/>
      <c r="F4" s="551"/>
      <c r="G4" s="551"/>
      <c r="H4" s="551"/>
      <c r="I4" s="551"/>
      <c r="J4" s="551"/>
      <c r="K4" s="551"/>
      <c r="L4" s="551"/>
      <c r="M4" s="551"/>
      <c r="N4" s="551"/>
      <c r="O4" s="551"/>
      <c r="P4" s="551"/>
      <c r="Q4" s="551"/>
      <c r="R4" s="551"/>
      <c r="S4" s="551"/>
      <c r="T4" s="551"/>
      <c r="U4" s="551"/>
      <c r="V4" s="551"/>
      <c r="W4" s="551"/>
      <c r="X4" s="551"/>
      <c r="Y4" s="552"/>
      <c r="Z4" s="298"/>
      <c r="AA4" s="512" t="s">
        <v>239</v>
      </c>
      <c r="AB4" s="512" t="s">
        <v>220</v>
      </c>
    </row>
    <row r="5" spans="1:28" s="3" customFormat="1" ht="28.5" customHeight="1" x14ac:dyDescent="0.35">
      <c r="A5" s="280"/>
      <c r="C5" s="2"/>
      <c r="D5" s="551"/>
      <c r="E5" s="551"/>
      <c r="F5" s="551"/>
      <c r="G5" s="551"/>
      <c r="H5" s="551"/>
      <c r="I5" s="551"/>
      <c r="J5" s="551"/>
      <c r="K5" s="551"/>
      <c r="L5" s="551"/>
      <c r="M5" s="551"/>
      <c r="N5" s="551"/>
      <c r="O5" s="551"/>
      <c r="P5" s="551"/>
      <c r="Q5" s="551"/>
      <c r="R5" s="551"/>
      <c r="S5" s="551"/>
      <c r="T5" s="551"/>
      <c r="U5" s="551"/>
      <c r="V5" s="551"/>
      <c r="W5" s="551"/>
      <c r="X5" s="551"/>
      <c r="Y5" s="552"/>
      <c r="Z5" s="298"/>
      <c r="AA5" s="513"/>
      <c r="AB5" s="513"/>
    </row>
    <row r="6" spans="1:28" ht="30.75" customHeight="1" x14ac:dyDescent="0.35">
      <c r="A6" s="281" t="s">
        <v>1</v>
      </c>
      <c r="B6" s="26">
        <f>'data entry DASHBOARD'!G9</f>
        <v>2.7E-2</v>
      </c>
      <c r="C6" s="5"/>
      <c r="D6" s="551"/>
      <c r="E6" s="551"/>
      <c r="F6" s="551"/>
      <c r="G6" s="551"/>
      <c r="H6" s="551"/>
      <c r="I6" s="551"/>
      <c r="J6" s="551"/>
      <c r="K6" s="551"/>
      <c r="L6" s="551"/>
      <c r="M6" s="551"/>
      <c r="N6" s="551"/>
      <c r="O6" s="551"/>
      <c r="P6" s="551"/>
      <c r="Q6" s="551"/>
      <c r="R6" s="551"/>
      <c r="S6" s="551"/>
      <c r="T6" s="551"/>
      <c r="U6" s="551"/>
      <c r="V6" s="551"/>
      <c r="W6" s="551"/>
      <c r="X6" s="551"/>
      <c r="Y6" s="552"/>
      <c r="Z6" s="298"/>
      <c r="AA6" s="326">
        <v>0.3</v>
      </c>
      <c r="AB6" s="171">
        <f>B6*(1-AA6)</f>
        <v>1.89E-2</v>
      </c>
    </row>
    <row r="7" spans="1:28" ht="21.75" customHeight="1" x14ac:dyDescent="0.35">
      <c r="A7" s="8"/>
      <c r="B7" s="69"/>
      <c r="C7" s="5"/>
      <c r="D7" s="548"/>
      <c r="E7" s="549"/>
      <c r="F7" s="549"/>
      <c r="G7" s="549"/>
      <c r="H7" s="549"/>
      <c r="I7" s="549"/>
      <c r="K7" s="499" t="s">
        <v>217</v>
      </c>
      <c r="L7" s="499"/>
      <c r="M7" s="499"/>
      <c r="N7" s="499"/>
      <c r="O7" s="499"/>
      <c r="P7" s="499"/>
      <c r="Q7" s="499"/>
      <c r="R7" s="499"/>
      <c r="S7" s="499"/>
      <c r="T7" s="499"/>
      <c r="U7" s="499"/>
      <c r="V7" s="499"/>
      <c r="W7" s="499"/>
      <c r="X7" s="499"/>
      <c r="Y7" s="499"/>
      <c r="Z7" s="273"/>
      <c r="AA7" s="173"/>
      <c r="AB7" s="172"/>
    </row>
    <row r="8" spans="1:28" ht="64.5" customHeight="1" x14ac:dyDescent="0.35">
      <c r="A8" s="27" t="str">
        <f>B3</f>
        <v>Republic of Loa</v>
      </c>
      <c r="B8" s="25" t="s">
        <v>244</v>
      </c>
      <c r="C8" s="21"/>
      <c r="D8" s="494" t="s">
        <v>230</v>
      </c>
      <c r="E8" s="494"/>
      <c r="F8" s="494"/>
      <c r="G8" s="494"/>
      <c r="H8" s="494"/>
      <c r="I8" s="494"/>
      <c r="J8" s="19"/>
      <c r="K8" s="316" t="s">
        <v>233</v>
      </c>
      <c r="L8" s="22"/>
      <c r="M8" s="495" t="s">
        <v>219</v>
      </c>
      <c r="N8" s="495"/>
      <c r="O8" s="495"/>
      <c r="P8" s="495"/>
      <c r="Q8" s="495"/>
      <c r="R8" s="495"/>
      <c r="S8" s="17"/>
      <c r="T8" s="496" t="s">
        <v>218</v>
      </c>
      <c r="U8" s="496"/>
      <c r="V8" s="496"/>
      <c r="W8" s="496"/>
      <c r="X8" s="496"/>
      <c r="Y8" s="496"/>
      <c r="Z8" s="282"/>
      <c r="AA8" s="307" t="s">
        <v>238</v>
      </c>
      <c r="AB8" s="317" t="s">
        <v>36</v>
      </c>
    </row>
    <row r="9" spans="1:28" ht="26" x14ac:dyDescent="0.35">
      <c r="A9" s="43" t="s">
        <v>22</v>
      </c>
      <c r="B9" s="9">
        <f>'data entry DASHBOARD'!B13</f>
        <v>360</v>
      </c>
      <c r="C9" s="9"/>
      <c r="D9" s="266">
        <v>3.56</v>
      </c>
      <c r="E9" s="103" t="s">
        <v>3</v>
      </c>
      <c r="F9" s="104">
        <v>2.54</v>
      </c>
      <c r="G9" s="102" t="s">
        <v>4</v>
      </c>
      <c r="H9" s="105">
        <v>4.99</v>
      </c>
      <c r="I9" s="106" t="s">
        <v>5</v>
      </c>
      <c r="J9" s="4" t="s">
        <v>0</v>
      </c>
      <c r="K9" s="48">
        <f t="shared" ref="K9:K19" si="0">B9*B$4/10000</f>
        <v>36000</v>
      </c>
      <c r="L9" s="49"/>
      <c r="M9" s="50">
        <f>(B$6*(D9-1))/((1+B$6*(D9-1)))</f>
        <v>6.4651302005387601E-2</v>
      </c>
      <c r="N9" s="51" t="s">
        <v>3</v>
      </c>
      <c r="O9" s="51">
        <f t="shared" ref="O9:O19" si="1">(B$6*(F9-1))/((1+B$6*(F9-1)))</f>
        <v>3.9920121354096665E-2</v>
      </c>
      <c r="P9" s="51" t="s">
        <v>4</v>
      </c>
      <c r="Q9" s="51">
        <f t="shared" ref="Q9:Q19" si="2">(B$6*(H9-1))/((1+B$6*(H9-1)))</f>
        <v>9.7252940698545676E-2</v>
      </c>
      <c r="R9" s="51" t="s">
        <v>5</v>
      </c>
      <c r="S9" s="52"/>
      <c r="T9" s="53">
        <f t="shared" ref="T9:T19" si="3">M9*$K9</f>
        <v>2327.4468721939538</v>
      </c>
      <c r="U9" s="48" t="s">
        <v>3</v>
      </c>
      <c r="V9" s="73">
        <f t="shared" ref="V9:V19" si="4">O9*$K9</f>
        <v>1437.1243687474798</v>
      </c>
      <c r="W9" s="48" t="s">
        <v>4</v>
      </c>
      <c r="X9" s="73">
        <f t="shared" ref="X9:X19" si="5">Q9*$K9</f>
        <v>3501.1058651476442</v>
      </c>
      <c r="Y9" s="48" t="s">
        <v>5</v>
      </c>
      <c r="Z9" s="48"/>
      <c r="AA9" s="299">
        <f>T9-AB9</f>
        <v>1661.4370307063061</v>
      </c>
      <c r="AB9" s="300">
        <f t="shared" ref="AB9:AB19" si="6">T9-K9*((B$6*(1-AA$6)*(D9-1))/((1+(B$6*(1-AA$6)*(D9-1)))))</f>
        <v>666.00984148764769</v>
      </c>
    </row>
    <row r="10" spans="1:28" ht="26" x14ac:dyDescent="0.35">
      <c r="A10" s="81" t="s">
        <v>9</v>
      </c>
      <c r="B10" s="82">
        <f>'data entry DASHBOARD'!B17</f>
        <v>31</v>
      </c>
      <c r="C10" s="82"/>
      <c r="D10" s="267">
        <v>2.9</v>
      </c>
      <c r="E10" s="116" t="s">
        <v>3</v>
      </c>
      <c r="F10" s="117">
        <v>2.0499999999999998</v>
      </c>
      <c r="G10" s="115" t="s">
        <v>4</v>
      </c>
      <c r="H10" s="118">
        <v>4.09</v>
      </c>
      <c r="I10" s="119" t="s">
        <v>5</v>
      </c>
      <c r="J10" s="107"/>
      <c r="K10" s="108">
        <f t="shared" si="0"/>
        <v>3100</v>
      </c>
      <c r="L10" s="109"/>
      <c r="M10" s="110">
        <f>(B$6*(D10-1))/((1+B$6*(D10-1)))</f>
        <v>4.8796727860743842E-2</v>
      </c>
      <c r="N10" s="111" t="s">
        <v>3</v>
      </c>
      <c r="O10" s="111">
        <f t="shared" si="1"/>
        <v>2.7568434871395917E-2</v>
      </c>
      <c r="P10" s="111" t="s">
        <v>4</v>
      </c>
      <c r="Q10" s="111">
        <f t="shared" si="2"/>
        <v>7.7005436437979385E-2</v>
      </c>
      <c r="R10" s="111" t="s">
        <v>5</v>
      </c>
      <c r="S10" s="112"/>
      <c r="T10" s="113">
        <f t="shared" si="3"/>
        <v>151.26985636830591</v>
      </c>
      <c r="U10" s="108" t="s">
        <v>3</v>
      </c>
      <c r="V10" s="114">
        <f t="shared" si="4"/>
        <v>85.462148101327344</v>
      </c>
      <c r="W10" s="108" t="s">
        <v>4</v>
      </c>
      <c r="X10" s="114">
        <f t="shared" si="5"/>
        <v>238.71685295773611</v>
      </c>
      <c r="Y10" s="108" t="s">
        <v>5</v>
      </c>
      <c r="Z10" s="48"/>
      <c r="AA10" s="301">
        <f t="shared" ref="AA10:AA19" si="7">T10-AB10</f>
        <v>107.46203820795242</v>
      </c>
      <c r="AB10" s="302">
        <f t="shared" si="6"/>
        <v>43.807818160353492</v>
      </c>
    </row>
    <row r="11" spans="1:28" ht="26" x14ac:dyDescent="0.35">
      <c r="A11" s="83" t="s">
        <v>97</v>
      </c>
      <c r="B11" s="89">
        <f>'data entry DASHBOARD'!B18</f>
        <v>48</v>
      </c>
      <c r="C11" s="82"/>
      <c r="D11" s="267">
        <v>2.94</v>
      </c>
      <c r="E11" s="116" t="s">
        <v>3</v>
      </c>
      <c r="F11" s="117">
        <v>1.33</v>
      </c>
      <c r="G11" s="120" t="s">
        <v>4</v>
      </c>
      <c r="H11" s="118">
        <v>6.67</v>
      </c>
      <c r="I11" s="119" t="s">
        <v>5</v>
      </c>
      <c r="J11" s="107" t="s">
        <v>0</v>
      </c>
      <c r="K11" s="108">
        <f t="shared" si="0"/>
        <v>4800</v>
      </c>
      <c r="L11" s="109"/>
      <c r="M11" s="110">
        <f>(B$6*(D11-1))/((1+B$6*(D11-1)))</f>
        <v>4.9772895722077569E-2</v>
      </c>
      <c r="N11" s="111" t="s">
        <v>3</v>
      </c>
      <c r="O11" s="111">
        <f t="shared" si="1"/>
        <v>8.8313130011596682E-3</v>
      </c>
      <c r="P11" s="111" t="s">
        <v>4</v>
      </c>
      <c r="Q11" s="111">
        <f t="shared" si="2"/>
        <v>0.13276500533349522</v>
      </c>
      <c r="R11" s="111" t="s">
        <v>5</v>
      </c>
      <c r="S11" s="112"/>
      <c r="T11" s="113">
        <f t="shared" si="3"/>
        <v>238.90989946597233</v>
      </c>
      <c r="U11" s="108" t="s">
        <v>3</v>
      </c>
      <c r="V11" s="114">
        <f t="shared" si="4"/>
        <v>42.390302405566409</v>
      </c>
      <c r="W11" s="108" t="s">
        <v>4</v>
      </c>
      <c r="X11" s="114">
        <f t="shared" si="5"/>
        <v>637.27202560077706</v>
      </c>
      <c r="Y11" s="108" t="s">
        <v>5</v>
      </c>
      <c r="Z11" s="48"/>
      <c r="AA11" s="301">
        <f t="shared" si="7"/>
        <v>169.77194197552538</v>
      </c>
      <c r="AB11" s="302">
        <f t="shared" si="6"/>
        <v>69.137957490446951</v>
      </c>
    </row>
    <row r="12" spans="1:28" ht="26" x14ac:dyDescent="0.35">
      <c r="A12" s="83" t="s">
        <v>10</v>
      </c>
      <c r="B12" s="89">
        <f>'data entry DASHBOARD'!B20</f>
        <v>860</v>
      </c>
      <c r="C12" s="82"/>
      <c r="D12" s="267">
        <f>1/0.7</f>
        <v>1.4285714285714286</v>
      </c>
      <c r="E12" s="116" t="s">
        <v>3</v>
      </c>
      <c r="F12" s="117">
        <f>1/0.9</f>
        <v>1.1111111111111112</v>
      </c>
      <c r="G12" s="120"/>
      <c r="H12" s="118">
        <f>1/0.55</f>
        <v>1.8181818181818181</v>
      </c>
      <c r="I12" s="119" t="s">
        <v>5</v>
      </c>
      <c r="J12" s="107"/>
      <c r="K12" s="108">
        <f t="shared" si="0"/>
        <v>86000</v>
      </c>
      <c r="L12" s="109"/>
      <c r="M12" s="110">
        <f>(B$6*(D12-1))/((1+B$6*(D12-1)))</f>
        <v>1.1439062279339078E-2</v>
      </c>
      <c r="N12" s="111" t="s">
        <v>3</v>
      </c>
      <c r="O12" s="111">
        <f t="shared" si="1"/>
        <v>2.9910269192422747E-3</v>
      </c>
      <c r="P12" s="111" t="s">
        <v>4</v>
      </c>
      <c r="Q12" s="111">
        <f t="shared" si="2"/>
        <v>2.161344836787334E-2</v>
      </c>
      <c r="R12" s="111" t="s">
        <v>5</v>
      </c>
      <c r="S12" s="112"/>
      <c r="T12" s="113">
        <f t="shared" si="3"/>
        <v>983.75935602316065</v>
      </c>
      <c r="U12" s="108" t="s">
        <v>3</v>
      </c>
      <c r="V12" s="114">
        <f t="shared" si="4"/>
        <v>257.2283150548356</v>
      </c>
      <c r="W12" s="108" t="s">
        <v>4</v>
      </c>
      <c r="X12" s="114">
        <f t="shared" si="5"/>
        <v>1858.7565596371073</v>
      </c>
      <c r="Y12" s="108" t="s">
        <v>5</v>
      </c>
      <c r="Z12" s="48"/>
      <c r="AA12" s="301">
        <f t="shared" si="7"/>
        <v>691.00287669874024</v>
      </c>
      <c r="AB12" s="302">
        <f t="shared" si="6"/>
        <v>292.75647932442041</v>
      </c>
    </row>
    <row r="13" spans="1:28" ht="26" x14ac:dyDescent="0.35">
      <c r="A13" s="79" t="s">
        <v>50</v>
      </c>
      <c r="B13" s="84">
        <f>'data entry DASHBOARD'!B25</f>
        <v>300</v>
      </c>
      <c r="C13" s="84"/>
      <c r="D13" s="268">
        <v>4</v>
      </c>
      <c r="E13" s="130" t="s">
        <v>3</v>
      </c>
      <c r="F13" s="131">
        <v>2.7</v>
      </c>
      <c r="G13" s="132" t="s">
        <v>4</v>
      </c>
      <c r="H13" s="133">
        <v>6.25</v>
      </c>
      <c r="I13" s="134" t="s">
        <v>5</v>
      </c>
      <c r="J13" s="121" t="s">
        <v>0</v>
      </c>
      <c r="K13" s="122">
        <f t="shared" si="0"/>
        <v>30000</v>
      </c>
      <c r="L13" s="123"/>
      <c r="M13" s="124">
        <f>(B$6*(D13-1))/((1+B$6*(D13-1)))</f>
        <v>7.4930619796484743E-2</v>
      </c>
      <c r="N13" s="125" t="s">
        <v>3</v>
      </c>
      <c r="O13" s="125">
        <f t="shared" si="1"/>
        <v>4.3885648723587342E-2</v>
      </c>
      <c r="P13" s="125" t="s">
        <v>4</v>
      </c>
      <c r="Q13" s="125">
        <f t="shared" si="2"/>
        <v>0.12415152178673088</v>
      </c>
      <c r="R13" s="125" t="s">
        <v>5</v>
      </c>
      <c r="S13" s="126"/>
      <c r="T13" s="127">
        <f t="shared" si="3"/>
        <v>2247.9185938945425</v>
      </c>
      <c r="U13" s="122" t="s">
        <v>3</v>
      </c>
      <c r="V13" s="128">
        <f t="shared" si="4"/>
        <v>1316.5694617076203</v>
      </c>
      <c r="W13" s="122" t="s">
        <v>4</v>
      </c>
      <c r="X13" s="128">
        <f t="shared" si="5"/>
        <v>3724.5456536019265</v>
      </c>
      <c r="Y13" s="122" t="s">
        <v>5</v>
      </c>
      <c r="Z13" s="48"/>
      <c r="AA13" s="303">
        <f t="shared" si="7"/>
        <v>1609.7283997350241</v>
      </c>
      <c r="AB13" s="304">
        <f t="shared" si="6"/>
        <v>638.19019415951834</v>
      </c>
    </row>
    <row r="14" spans="1:28" ht="26" x14ac:dyDescent="0.35">
      <c r="A14" s="20" t="s">
        <v>11</v>
      </c>
      <c r="B14" s="84">
        <f>'data entry DASHBOARD'!B31</f>
        <v>124.2</v>
      </c>
      <c r="C14" s="84"/>
      <c r="D14" s="309">
        <v>3.8</v>
      </c>
      <c r="E14" s="130" t="s">
        <v>3</v>
      </c>
      <c r="F14" s="136">
        <v>3</v>
      </c>
      <c r="G14" s="135" t="s">
        <v>4</v>
      </c>
      <c r="H14" s="137">
        <v>4.9000000000000004</v>
      </c>
      <c r="I14" s="134" t="s">
        <v>5</v>
      </c>
      <c r="J14" s="121" t="s">
        <v>0</v>
      </c>
      <c r="K14" s="122">
        <f t="shared" si="0"/>
        <v>12420</v>
      </c>
      <c r="L14" s="123"/>
      <c r="M14" s="124">
        <f t="shared" ref="M14:M19" si="8">(B$6*(D14-1))/((1+B$6*(D14-1)))</f>
        <v>7.0286351803644467E-2</v>
      </c>
      <c r="N14" s="125" t="s">
        <v>3</v>
      </c>
      <c r="O14" s="125">
        <f t="shared" si="1"/>
        <v>5.1233396584440226E-2</v>
      </c>
      <c r="P14" s="125" t="s">
        <v>4</v>
      </c>
      <c r="Q14" s="125">
        <f t="shared" si="2"/>
        <v>9.5268252962996486E-2</v>
      </c>
      <c r="R14" s="125" t="s">
        <v>5</v>
      </c>
      <c r="S14" s="126"/>
      <c r="T14" s="127">
        <f t="shared" si="3"/>
        <v>872.95648940126432</v>
      </c>
      <c r="U14" s="122" t="s">
        <v>3</v>
      </c>
      <c r="V14" s="128">
        <f t="shared" si="4"/>
        <v>636.31878557874757</v>
      </c>
      <c r="W14" s="122" t="s">
        <v>4</v>
      </c>
      <c r="X14" s="128">
        <f t="shared" si="5"/>
        <v>1183.2317018004164</v>
      </c>
      <c r="Y14" s="122" t="s">
        <v>5</v>
      </c>
      <c r="Z14" s="48"/>
      <c r="AA14" s="303">
        <f t="shared" si="7"/>
        <v>624.23204042092459</v>
      </c>
      <c r="AB14" s="304">
        <f t="shared" si="6"/>
        <v>248.72444898033973</v>
      </c>
    </row>
    <row r="15" spans="1:28" ht="37" x14ac:dyDescent="0.35">
      <c r="A15" s="30" t="s">
        <v>48</v>
      </c>
      <c r="B15" s="86">
        <f>'data entry DASHBOARD'!B32</f>
        <v>2.4</v>
      </c>
      <c r="C15" s="84"/>
      <c r="D15" s="309">
        <v>4.8</v>
      </c>
      <c r="E15" s="130" t="s">
        <v>3</v>
      </c>
      <c r="F15" s="136">
        <v>2.7</v>
      </c>
      <c r="G15" s="135"/>
      <c r="H15" s="137">
        <v>8.3000000000000007</v>
      </c>
      <c r="I15" s="134" t="s">
        <v>5</v>
      </c>
      <c r="J15" s="121" t="s">
        <v>0</v>
      </c>
      <c r="K15" s="122">
        <f t="shared" si="0"/>
        <v>240</v>
      </c>
      <c r="L15" s="123"/>
      <c r="M15" s="124">
        <f>(B$6*(D15-1))/((1+B$6*(D15-1)))</f>
        <v>9.3052784327952109E-2</v>
      </c>
      <c r="N15" s="125" t="s">
        <v>3</v>
      </c>
      <c r="O15" s="125">
        <f t="shared" si="1"/>
        <v>4.3885648723587342E-2</v>
      </c>
      <c r="P15" s="125" t="s">
        <v>4</v>
      </c>
      <c r="Q15" s="125">
        <f t="shared" si="2"/>
        <v>0.16464789908946623</v>
      </c>
      <c r="R15" s="125" t="s">
        <v>5</v>
      </c>
      <c r="S15" s="126"/>
      <c r="T15" s="127">
        <f t="shared" si="3"/>
        <v>22.332668238708507</v>
      </c>
      <c r="U15" s="122" t="s">
        <v>3</v>
      </c>
      <c r="V15" s="128">
        <f t="shared" si="4"/>
        <v>10.532555693660962</v>
      </c>
      <c r="W15" s="122" t="s">
        <v>4</v>
      </c>
      <c r="X15" s="128">
        <f t="shared" si="5"/>
        <v>39.515495781471891</v>
      </c>
      <c r="Y15" s="122" t="s">
        <v>5</v>
      </c>
      <c r="Z15" s="48"/>
      <c r="AA15" s="303">
        <f t="shared" si="7"/>
        <v>16.081804780653467</v>
      </c>
      <c r="AB15" s="304">
        <f t="shared" si="6"/>
        <v>6.25086345805504</v>
      </c>
    </row>
    <row r="16" spans="1:28" ht="26" x14ac:dyDescent="0.35">
      <c r="A16" s="30" t="s">
        <v>45</v>
      </c>
      <c r="B16" s="84">
        <f>'data entry DASHBOARD'!B35</f>
        <v>9.4</v>
      </c>
      <c r="C16" s="84"/>
      <c r="D16" s="309">
        <v>10.6</v>
      </c>
      <c r="E16" s="130" t="s">
        <v>3</v>
      </c>
      <c r="F16" s="136">
        <v>4.7</v>
      </c>
      <c r="G16" s="135"/>
      <c r="H16" s="137">
        <v>20.9</v>
      </c>
      <c r="I16" s="134" t="s">
        <v>5</v>
      </c>
      <c r="J16" s="121" t="s">
        <v>0</v>
      </c>
      <c r="K16" s="122">
        <f t="shared" si="0"/>
        <v>940</v>
      </c>
      <c r="L16" s="123"/>
      <c r="M16" s="124">
        <f t="shared" si="8"/>
        <v>0.20584498094027956</v>
      </c>
      <c r="N16" s="125" t="s">
        <v>3</v>
      </c>
      <c r="O16" s="125">
        <f t="shared" si="1"/>
        <v>9.082643876716065E-2</v>
      </c>
      <c r="P16" s="125" t="s">
        <v>4</v>
      </c>
      <c r="Q16" s="125">
        <f t="shared" si="2"/>
        <v>0.34950887920379886</v>
      </c>
      <c r="R16" s="125" t="s">
        <v>5</v>
      </c>
      <c r="S16" s="126"/>
      <c r="T16" s="127">
        <f t="shared" si="3"/>
        <v>193.4942820838628</v>
      </c>
      <c r="U16" s="122" t="s">
        <v>3</v>
      </c>
      <c r="V16" s="128">
        <f t="shared" si="4"/>
        <v>85.376852441131007</v>
      </c>
      <c r="W16" s="122" t="s">
        <v>4</v>
      </c>
      <c r="X16" s="128">
        <f t="shared" si="5"/>
        <v>328.53834645157093</v>
      </c>
      <c r="Y16" s="122" t="s">
        <v>5</v>
      </c>
      <c r="Z16" s="48"/>
      <c r="AA16" s="303">
        <f t="shared" si="7"/>
        <v>144.3607800650054</v>
      </c>
      <c r="AB16" s="304">
        <f t="shared" si="6"/>
        <v>49.133502018857399</v>
      </c>
    </row>
    <row r="17" spans="1:83" ht="26" x14ac:dyDescent="0.35">
      <c r="A17" s="30" t="s">
        <v>49</v>
      </c>
      <c r="B17" s="86">
        <f>'data entry DASHBOARD'!B36</f>
        <v>2.8</v>
      </c>
      <c r="C17" s="84"/>
      <c r="D17" s="309">
        <v>6.5</v>
      </c>
      <c r="E17" s="130" t="s">
        <v>3</v>
      </c>
      <c r="F17" s="136">
        <v>3.3</v>
      </c>
      <c r="G17" s="135"/>
      <c r="H17" s="137">
        <v>11.8</v>
      </c>
      <c r="I17" s="134" t="s">
        <v>5</v>
      </c>
      <c r="J17" s="121" t="s">
        <v>0</v>
      </c>
      <c r="K17" s="122">
        <f t="shared" si="0"/>
        <v>280</v>
      </c>
      <c r="L17" s="123"/>
      <c r="M17" s="124">
        <f>(B$6*(D17-1))/((1+B$6*(D17-1)))</f>
        <v>0.12929908576404003</v>
      </c>
      <c r="N17" s="125" t="s">
        <v>3</v>
      </c>
      <c r="O17" s="125">
        <f t="shared" si="1"/>
        <v>5.8469070708972781E-2</v>
      </c>
      <c r="P17" s="125" t="s">
        <v>4</v>
      </c>
      <c r="Q17" s="125">
        <f t="shared" si="2"/>
        <v>0.22576649117373801</v>
      </c>
      <c r="R17" s="125" t="s">
        <v>5</v>
      </c>
      <c r="S17" s="126"/>
      <c r="T17" s="127">
        <f t="shared" si="3"/>
        <v>36.203744013931207</v>
      </c>
      <c r="U17" s="122" t="s">
        <v>3</v>
      </c>
      <c r="V17" s="128">
        <f t="shared" si="4"/>
        <v>16.371339798512381</v>
      </c>
      <c r="W17" s="122" t="s">
        <v>4</v>
      </c>
      <c r="X17" s="128">
        <f t="shared" si="5"/>
        <v>63.214617528646642</v>
      </c>
      <c r="Y17" s="122" t="s">
        <v>5</v>
      </c>
      <c r="Z17" s="48"/>
      <c r="AA17" s="303">
        <f t="shared" si="7"/>
        <v>26.365324516508899</v>
      </c>
      <c r="AB17" s="304">
        <f t="shared" si="6"/>
        <v>9.8384194974223078</v>
      </c>
    </row>
    <row r="18" spans="1:83" ht="26" x14ac:dyDescent="0.35">
      <c r="A18" s="30" t="s">
        <v>46</v>
      </c>
      <c r="B18" s="84">
        <f>'data entry DASHBOARD'!B38</f>
        <v>2.8</v>
      </c>
      <c r="C18" s="84"/>
      <c r="D18" s="309">
        <v>3.7</v>
      </c>
      <c r="E18" s="130" t="s">
        <v>3</v>
      </c>
      <c r="F18" s="136">
        <v>1.5</v>
      </c>
      <c r="G18" s="135"/>
      <c r="H18" s="137">
        <v>8.9</v>
      </c>
      <c r="I18" s="134" t="s">
        <v>5</v>
      </c>
      <c r="J18" s="121" t="s">
        <v>0</v>
      </c>
      <c r="K18" s="122">
        <f t="shared" si="0"/>
        <v>280</v>
      </c>
      <c r="L18" s="123"/>
      <c r="M18" s="124">
        <f t="shared" si="8"/>
        <v>6.7946686550470689E-2</v>
      </c>
      <c r="N18" s="125" t="s">
        <v>3</v>
      </c>
      <c r="O18" s="125">
        <f t="shared" si="1"/>
        <v>1.3320177602368031E-2</v>
      </c>
      <c r="P18" s="125" t="s">
        <v>4</v>
      </c>
      <c r="Q18" s="125">
        <f t="shared" si="2"/>
        <v>0.17580153300914861</v>
      </c>
      <c r="R18" s="125" t="s">
        <v>5</v>
      </c>
      <c r="S18" s="126"/>
      <c r="T18" s="127">
        <f t="shared" si="3"/>
        <v>19.025072234131795</v>
      </c>
      <c r="U18" s="122" t="s">
        <v>3</v>
      </c>
      <c r="V18" s="128">
        <f t="shared" si="4"/>
        <v>3.7296497286630488</v>
      </c>
      <c r="W18" s="122" t="s">
        <v>4</v>
      </c>
      <c r="X18" s="128">
        <f t="shared" si="5"/>
        <v>49.224429242561612</v>
      </c>
      <c r="Y18" s="122" t="s">
        <v>5</v>
      </c>
      <c r="Z18" s="48"/>
      <c r="AA18" s="303">
        <f t="shared" si="7"/>
        <v>13.594664281704617</v>
      </c>
      <c r="AB18" s="304">
        <f t="shared" si="6"/>
        <v>5.4304079524271778</v>
      </c>
    </row>
    <row r="19" spans="1:83" ht="26" x14ac:dyDescent="0.35">
      <c r="A19" s="30" t="s">
        <v>47</v>
      </c>
      <c r="B19" s="84">
        <f>'data entry DASHBOARD'!B40</f>
        <v>3.2</v>
      </c>
      <c r="C19" s="84"/>
      <c r="D19" s="309">
        <v>3.7</v>
      </c>
      <c r="E19" s="130" t="s">
        <v>3</v>
      </c>
      <c r="F19" s="136">
        <v>1.7</v>
      </c>
      <c r="G19" s="135"/>
      <c r="H19" s="137">
        <v>7.4</v>
      </c>
      <c r="I19" s="134" t="s">
        <v>5</v>
      </c>
      <c r="J19" s="121" t="s">
        <v>114</v>
      </c>
      <c r="K19" s="122">
        <f t="shared" si="0"/>
        <v>320</v>
      </c>
      <c r="L19" s="123"/>
      <c r="M19" s="124">
        <f t="shared" si="8"/>
        <v>6.7946686550470689E-2</v>
      </c>
      <c r="N19" s="125" t="s">
        <v>3</v>
      </c>
      <c r="O19" s="125">
        <f t="shared" si="1"/>
        <v>1.8549416036902543E-2</v>
      </c>
      <c r="P19" s="125" t="s">
        <v>4</v>
      </c>
      <c r="Q19" s="125">
        <f t="shared" si="2"/>
        <v>0.14733969986357434</v>
      </c>
      <c r="R19" s="125" t="s">
        <v>5</v>
      </c>
      <c r="S19" s="126"/>
      <c r="T19" s="127">
        <f t="shared" si="3"/>
        <v>21.742939696150621</v>
      </c>
      <c r="U19" s="122" t="s">
        <v>3</v>
      </c>
      <c r="V19" s="128">
        <f t="shared" si="4"/>
        <v>5.9358131318088141</v>
      </c>
      <c r="W19" s="122" t="s">
        <v>4</v>
      </c>
      <c r="X19" s="128">
        <f t="shared" si="5"/>
        <v>47.148703956343788</v>
      </c>
      <c r="Y19" s="122" t="s">
        <v>5</v>
      </c>
      <c r="Z19" s="48"/>
      <c r="AA19" s="305">
        <f t="shared" si="7"/>
        <v>15.536759179090991</v>
      </c>
      <c r="AB19" s="306">
        <f t="shared" si="6"/>
        <v>6.2061805170596305</v>
      </c>
    </row>
    <row r="20" spans="1:83" ht="26" x14ac:dyDescent="0.35">
      <c r="A20" s="76"/>
      <c r="B20" s="9"/>
      <c r="C20" s="9"/>
      <c r="D20" s="166"/>
      <c r="E20" s="139"/>
      <c r="F20" s="167"/>
      <c r="G20" s="166"/>
      <c r="H20" s="168"/>
      <c r="I20" s="106"/>
      <c r="J20" s="4"/>
      <c r="K20" s="48"/>
      <c r="L20" s="49"/>
      <c r="M20" s="50"/>
      <c r="N20" s="51"/>
      <c r="O20" s="51"/>
      <c r="P20" s="51"/>
      <c r="Q20" s="51"/>
      <c r="R20" s="51"/>
      <c r="S20" s="52"/>
      <c r="T20" s="53"/>
      <c r="U20" s="48"/>
      <c r="V20" s="73"/>
      <c r="W20" s="48"/>
      <c r="X20" s="73"/>
      <c r="Y20" s="48"/>
      <c r="Z20" s="48"/>
      <c r="AA20" s="58"/>
    </row>
    <row r="21" spans="1:83" ht="32.25" customHeight="1" thickBot="1" x14ac:dyDescent="0.4">
      <c r="A21" s="500" t="s">
        <v>201</v>
      </c>
      <c r="B21" s="500"/>
      <c r="C21" s="500"/>
      <c r="D21" s="500"/>
      <c r="E21" s="500"/>
      <c r="F21" s="500"/>
      <c r="G21" s="500"/>
      <c r="H21" s="500"/>
      <c r="I21" s="500"/>
      <c r="J21" s="500"/>
      <c r="K21" s="500"/>
      <c r="L21" s="500"/>
      <c r="M21" s="500"/>
      <c r="N21" s="500"/>
      <c r="O21" s="500"/>
      <c r="P21" s="500"/>
      <c r="Q21" s="500"/>
      <c r="R21" s="500"/>
      <c r="S21" s="500"/>
      <c r="T21" s="500"/>
      <c r="U21" s="500"/>
      <c r="V21" s="500"/>
      <c r="W21" s="500"/>
      <c r="X21" s="500"/>
      <c r="Y21" s="500"/>
      <c r="Z21" s="200"/>
    </row>
    <row r="22" spans="1:83" s="169" customFormat="1" ht="34.5" customHeight="1" x14ac:dyDescent="0.35">
      <c r="A22" s="542" t="s">
        <v>120</v>
      </c>
      <c r="B22" s="543"/>
      <c r="C22" s="543"/>
      <c r="D22" s="543"/>
      <c r="E22" s="543"/>
      <c r="F22" s="543"/>
      <c r="G22" s="543"/>
      <c r="H22" s="543"/>
      <c r="I22" s="543"/>
      <c r="J22" s="543"/>
      <c r="K22" s="543"/>
      <c r="L22" s="543"/>
      <c r="M22" s="543"/>
      <c r="N22" s="543"/>
      <c r="O22" s="543"/>
      <c r="P22" s="543"/>
      <c r="Q22" s="543"/>
      <c r="R22" s="543"/>
      <c r="S22" s="543"/>
      <c r="T22" s="543"/>
      <c r="U22" s="543"/>
      <c r="V22" s="543"/>
      <c r="W22" s="543"/>
      <c r="X22" s="543"/>
      <c r="Y22" s="543"/>
      <c r="Z22" s="543"/>
      <c r="AA22" s="544"/>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row>
    <row r="23" spans="1:83" ht="36.75" customHeight="1" x14ac:dyDescent="0.35">
      <c r="A23" s="538" t="s">
        <v>119</v>
      </c>
      <c r="B23" s="539"/>
      <c r="C23" s="539"/>
      <c r="D23" s="539"/>
      <c r="E23" s="539"/>
      <c r="F23" s="539"/>
      <c r="G23" s="539"/>
      <c r="H23" s="539"/>
      <c r="I23" s="539"/>
      <c r="J23" s="539"/>
      <c r="K23" s="539"/>
      <c r="L23" s="539"/>
      <c r="M23" s="539"/>
      <c r="N23" s="539"/>
      <c r="O23" s="539"/>
      <c r="P23" s="539"/>
      <c r="Q23" s="539"/>
      <c r="R23" s="539"/>
      <c r="S23" s="539"/>
      <c r="T23" s="539"/>
      <c r="U23" s="539"/>
      <c r="V23" s="539"/>
      <c r="W23" s="539"/>
      <c r="X23" s="539"/>
      <c r="Y23" s="539"/>
      <c r="Z23" s="540"/>
      <c r="AA23" s="541"/>
      <c r="AB23" s="32"/>
      <c r="AC23" s="32"/>
      <c r="AD23" s="32"/>
      <c r="AE23" s="32"/>
      <c r="AF23" s="32"/>
      <c r="AG23" s="32"/>
      <c r="AH23" s="32"/>
      <c r="AI23" s="32"/>
      <c r="AJ23" s="32"/>
      <c r="AK23" s="32"/>
      <c r="AL23" s="32"/>
      <c r="AM23" s="32"/>
      <c r="AN23" s="32"/>
      <c r="AO23" s="32"/>
      <c r="AP23" s="32"/>
      <c r="AQ23" s="32"/>
    </row>
    <row r="24" spans="1:83" ht="36.75" customHeight="1" x14ac:dyDescent="0.35">
      <c r="A24" s="538" t="s">
        <v>117</v>
      </c>
      <c r="B24" s="539"/>
      <c r="C24" s="539"/>
      <c r="D24" s="539"/>
      <c r="E24" s="539"/>
      <c r="F24" s="539"/>
      <c r="G24" s="539"/>
      <c r="H24" s="539"/>
      <c r="I24" s="539"/>
      <c r="J24" s="539"/>
      <c r="K24" s="539"/>
      <c r="L24" s="539"/>
      <c r="M24" s="539"/>
      <c r="N24" s="539"/>
      <c r="O24" s="539"/>
      <c r="P24" s="539"/>
      <c r="Q24" s="539"/>
      <c r="R24" s="539"/>
      <c r="S24" s="539"/>
      <c r="T24" s="539"/>
      <c r="U24" s="539"/>
      <c r="V24" s="539"/>
      <c r="W24" s="539"/>
      <c r="X24" s="539"/>
      <c r="Y24" s="539"/>
      <c r="Z24" s="540"/>
      <c r="AA24" s="541"/>
      <c r="AB24" s="32"/>
      <c r="AC24" s="32"/>
      <c r="AD24" s="32"/>
      <c r="AE24" s="32"/>
      <c r="AF24" s="32"/>
      <c r="AG24" s="32"/>
      <c r="AH24" s="32"/>
      <c r="AI24" s="32"/>
      <c r="AJ24" s="32"/>
      <c r="AK24" s="32"/>
      <c r="AL24" s="32"/>
      <c r="AM24" s="32"/>
      <c r="AN24" s="32"/>
      <c r="AO24" s="32"/>
      <c r="AP24" s="32"/>
      <c r="AQ24" s="32"/>
    </row>
    <row r="25" spans="1:83" s="170" customFormat="1" ht="46.5" customHeight="1" x14ac:dyDescent="0.35">
      <c r="A25" s="545" t="s">
        <v>121</v>
      </c>
      <c r="B25" s="546"/>
      <c r="C25" s="546"/>
      <c r="D25" s="546"/>
      <c r="E25" s="546"/>
      <c r="F25" s="546"/>
      <c r="G25" s="546"/>
      <c r="H25" s="546"/>
      <c r="I25" s="546"/>
      <c r="J25" s="546"/>
      <c r="K25" s="546"/>
      <c r="L25" s="546"/>
      <c r="M25" s="546"/>
      <c r="N25" s="546"/>
      <c r="O25" s="546"/>
      <c r="P25" s="546"/>
      <c r="Q25" s="546"/>
      <c r="R25" s="546"/>
      <c r="S25" s="546"/>
      <c r="T25" s="546"/>
      <c r="U25" s="546"/>
      <c r="V25" s="546"/>
      <c r="W25" s="546"/>
      <c r="X25" s="546"/>
      <c r="Y25" s="546"/>
      <c r="Z25" s="546"/>
      <c r="AA25" s="547"/>
      <c r="AB25" s="62"/>
      <c r="AC25" s="62"/>
      <c r="AD25" s="62"/>
      <c r="AE25" s="62"/>
      <c r="AF25" s="62"/>
      <c r="AG25" s="62"/>
      <c r="AH25" s="62"/>
      <c r="AI25" s="62"/>
      <c r="AJ25" s="62"/>
      <c r="AK25" s="62"/>
      <c r="AL25" s="62"/>
      <c r="AM25" s="62"/>
      <c r="AN25" s="62"/>
      <c r="AO25" s="62"/>
      <c r="AP25" s="62"/>
      <c r="AQ25" s="62"/>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row>
    <row r="26" spans="1:83" ht="36.75" customHeight="1" thickBot="1" x14ac:dyDescent="0.4">
      <c r="A26" s="534" t="s">
        <v>118</v>
      </c>
      <c r="B26" s="535"/>
      <c r="C26" s="535"/>
      <c r="D26" s="535"/>
      <c r="E26" s="535"/>
      <c r="F26" s="535"/>
      <c r="G26" s="535"/>
      <c r="H26" s="535"/>
      <c r="I26" s="535"/>
      <c r="J26" s="535"/>
      <c r="K26" s="535"/>
      <c r="L26" s="535"/>
      <c r="M26" s="535"/>
      <c r="N26" s="535"/>
      <c r="O26" s="535"/>
      <c r="P26" s="535"/>
      <c r="Q26" s="535"/>
      <c r="R26" s="535"/>
      <c r="S26" s="535"/>
      <c r="T26" s="535"/>
      <c r="U26" s="535"/>
      <c r="V26" s="535"/>
      <c r="W26" s="535"/>
      <c r="X26" s="535"/>
      <c r="Y26" s="535"/>
      <c r="Z26" s="536"/>
      <c r="AA26" s="537"/>
      <c r="AB26" s="74"/>
      <c r="AC26" s="74"/>
      <c r="AD26" s="74"/>
      <c r="AE26" s="74"/>
      <c r="AF26" s="74"/>
      <c r="AG26" s="74"/>
      <c r="AH26" s="74"/>
      <c r="AI26" s="74"/>
      <c r="AJ26" s="74"/>
      <c r="AK26" s="74"/>
      <c r="AL26" s="74"/>
      <c r="AM26" s="74"/>
      <c r="AN26" s="74"/>
      <c r="AO26" s="74"/>
      <c r="AP26" s="74"/>
      <c r="AQ26" s="74"/>
    </row>
  </sheetData>
  <sheetProtection selectLockedCells="1"/>
  <mergeCells count="16">
    <mergeCell ref="AB4:AB5"/>
    <mergeCell ref="AA4:AA5"/>
    <mergeCell ref="AA3:AB3"/>
    <mergeCell ref="D3:Y6"/>
    <mergeCell ref="A1:AB1"/>
    <mergeCell ref="D7:I7"/>
    <mergeCell ref="K7:Y7"/>
    <mergeCell ref="D8:I8"/>
    <mergeCell ref="M8:R8"/>
    <mergeCell ref="T8:Y8"/>
    <mergeCell ref="A21:Y21"/>
    <mergeCell ref="A26:AA26"/>
    <mergeCell ref="A24:AA24"/>
    <mergeCell ref="A22:AA22"/>
    <mergeCell ref="A23:AA23"/>
    <mergeCell ref="A25:AA25"/>
  </mergeCells>
  <conditionalFormatting sqref="M9:M20">
    <cfRule type="dataBar" priority="1">
      <dataBar>
        <cfvo type="min"/>
        <cfvo type="max"/>
        <color rgb="FFD6007B"/>
      </dataBar>
    </cfRule>
  </conditionalFormatting>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54"/>
  <sheetViews>
    <sheetView zoomScale="80" zoomScaleNormal="80" workbookViewId="0">
      <selection activeCell="V15" sqref="V15"/>
    </sheetView>
  </sheetViews>
  <sheetFormatPr defaultColWidth="9.1796875" defaultRowHeight="18.5" x14ac:dyDescent="0.35"/>
  <cols>
    <col min="1" max="1" width="35.1796875" style="1" customWidth="1"/>
    <col min="2" max="2" width="27.453125" style="1" customWidth="1"/>
    <col min="3" max="3" width="1.453125" style="1" customWidth="1"/>
    <col min="4" max="4" width="8.54296875" style="6" customWidth="1"/>
    <col min="5" max="5" width="1.453125" style="1" customWidth="1"/>
    <col min="6" max="6" width="6.54296875" style="11" bestFit="1" customWidth="1"/>
    <col min="7" max="7" width="1.54296875" style="1" bestFit="1" customWidth="1"/>
    <col min="8" max="8" width="6.54296875" style="10" bestFit="1" customWidth="1"/>
    <col min="9" max="9" width="2.7265625" style="1" customWidth="1"/>
    <col min="10" max="10" width="3" style="1" customWidth="1"/>
    <col min="11" max="11" width="18.7265625" style="9" customWidth="1"/>
    <col min="12" max="12" width="5" style="1" customWidth="1"/>
    <col min="13" max="13" width="15.81640625" style="7" bestFit="1" customWidth="1"/>
    <col min="14" max="14" width="1.7265625" style="7" bestFit="1" customWidth="1"/>
    <col min="15" max="15" width="12.81640625" style="7" customWidth="1"/>
    <col min="16" max="16" width="1.7265625" style="7" bestFit="1" customWidth="1"/>
    <col min="17" max="17" width="8.26953125" style="7" customWidth="1"/>
    <col min="18" max="18" width="1.7265625" style="7" bestFit="1" customWidth="1"/>
    <col min="19" max="19" width="1.81640625" style="7" customWidth="1"/>
    <col min="20" max="20" width="17.81640625" style="2" customWidth="1"/>
    <col min="21" max="21" width="3.1796875" style="42" customWidth="1"/>
    <col min="22" max="22" width="9.26953125" style="42" customWidth="1"/>
    <col min="23" max="23" width="1.7265625" style="2" bestFit="1" customWidth="1"/>
    <col min="24" max="24" width="9.54296875" style="40" customWidth="1"/>
    <col min="25" max="26" width="4.26953125" style="40" customWidth="1"/>
    <col min="27" max="27" width="33.7265625" style="1" customWidth="1"/>
    <col min="28" max="28" width="24.81640625" style="1" customWidth="1"/>
    <col min="29" max="16384" width="9.1796875" style="1"/>
  </cols>
  <sheetData>
    <row r="1" spans="1:28" ht="70.5" customHeight="1" x14ac:dyDescent="0.35">
      <c r="A1" s="505" t="s">
        <v>232</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row>
    <row r="2" spans="1:28" ht="14.25" customHeight="1" x14ac:dyDescent="0.35">
      <c r="A2" s="271"/>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row>
    <row r="3" spans="1:28" ht="36" customHeight="1" x14ac:dyDescent="0.35">
      <c r="A3" s="279" t="s">
        <v>26</v>
      </c>
      <c r="B3" s="278" t="str">
        <f>'data entry DASHBOARD'!B4</f>
        <v>Republic of Loa</v>
      </c>
      <c r="C3" s="43"/>
      <c r="D3" s="550" t="s">
        <v>242</v>
      </c>
      <c r="E3" s="551"/>
      <c r="F3" s="551"/>
      <c r="G3" s="551"/>
      <c r="H3" s="551"/>
      <c r="I3" s="551"/>
      <c r="J3" s="551"/>
      <c r="K3" s="551"/>
      <c r="L3" s="551"/>
      <c r="M3" s="551"/>
      <c r="N3" s="551"/>
      <c r="O3" s="551"/>
      <c r="P3" s="551"/>
      <c r="Q3" s="551"/>
      <c r="R3" s="551"/>
      <c r="S3" s="551"/>
      <c r="T3" s="551"/>
      <c r="U3" s="551"/>
      <c r="V3" s="551"/>
      <c r="W3" s="551"/>
      <c r="X3" s="551"/>
      <c r="Y3" s="551"/>
      <c r="Z3" s="297"/>
      <c r="AA3" s="501" t="s">
        <v>215</v>
      </c>
      <c r="AB3" s="502"/>
    </row>
    <row r="4" spans="1:28" s="3" customFormat="1" ht="22.5" customHeight="1" x14ac:dyDescent="0.35">
      <c r="A4" s="279" t="s">
        <v>27</v>
      </c>
      <c r="B4" s="278">
        <f>'data entry DASHBOARD'!B5</f>
        <v>1000000</v>
      </c>
      <c r="D4" s="551"/>
      <c r="E4" s="551"/>
      <c r="F4" s="551"/>
      <c r="G4" s="551"/>
      <c r="H4" s="551"/>
      <c r="I4" s="551"/>
      <c r="J4" s="551"/>
      <c r="K4" s="551"/>
      <c r="L4" s="551"/>
      <c r="M4" s="551"/>
      <c r="N4" s="551"/>
      <c r="O4" s="551"/>
      <c r="P4" s="551"/>
      <c r="Q4" s="551"/>
      <c r="R4" s="551"/>
      <c r="S4" s="551"/>
      <c r="T4" s="551"/>
      <c r="U4" s="551"/>
      <c r="V4" s="551"/>
      <c r="W4" s="551"/>
      <c r="X4" s="551"/>
      <c r="Y4" s="551"/>
      <c r="Z4" s="297"/>
      <c r="AA4" s="512" t="s">
        <v>239</v>
      </c>
      <c r="AB4" s="512" t="s">
        <v>220</v>
      </c>
    </row>
    <row r="5" spans="1:28" s="3" customFormat="1" ht="22.5" customHeight="1" x14ac:dyDescent="0.35">
      <c r="A5" s="280"/>
      <c r="C5" s="2"/>
      <c r="D5" s="551"/>
      <c r="E5" s="551"/>
      <c r="F5" s="551"/>
      <c r="G5" s="551"/>
      <c r="H5" s="551"/>
      <c r="I5" s="551"/>
      <c r="J5" s="551"/>
      <c r="K5" s="551"/>
      <c r="L5" s="551"/>
      <c r="M5" s="551"/>
      <c r="N5" s="551"/>
      <c r="O5" s="551"/>
      <c r="P5" s="551"/>
      <c r="Q5" s="551"/>
      <c r="R5" s="551"/>
      <c r="S5" s="551"/>
      <c r="T5" s="551"/>
      <c r="U5" s="551"/>
      <c r="V5" s="551"/>
      <c r="W5" s="551"/>
      <c r="X5" s="551"/>
      <c r="Y5" s="551"/>
      <c r="Z5" s="297"/>
      <c r="AA5" s="513"/>
      <c r="AB5" s="513"/>
    </row>
    <row r="6" spans="1:28" ht="22.5" customHeight="1" x14ac:dyDescent="0.35">
      <c r="A6" s="281" t="s">
        <v>1</v>
      </c>
      <c r="B6" s="26">
        <f>'data entry DASHBOARD'!G10</f>
        <v>0.21299999999999999</v>
      </c>
      <c r="C6" s="5"/>
      <c r="D6" s="551"/>
      <c r="E6" s="551"/>
      <c r="F6" s="551"/>
      <c r="G6" s="551"/>
      <c r="H6" s="551"/>
      <c r="I6" s="551"/>
      <c r="J6" s="551"/>
      <c r="K6" s="551"/>
      <c r="L6" s="551"/>
      <c r="M6" s="551"/>
      <c r="N6" s="551"/>
      <c r="O6" s="551"/>
      <c r="P6" s="551"/>
      <c r="Q6" s="551"/>
      <c r="R6" s="551"/>
      <c r="S6" s="551"/>
      <c r="T6" s="551"/>
      <c r="U6" s="551"/>
      <c r="V6" s="551"/>
      <c r="W6" s="551"/>
      <c r="X6" s="551"/>
      <c r="Y6" s="551"/>
      <c r="Z6" s="297"/>
      <c r="AA6" s="325">
        <v>0.05</v>
      </c>
      <c r="AB6" s="295">
        <f>B6*(1-AA6)</f>
        <v>0.20234999999999997</v>
      </c>
    </row>
    <row r="7" spans="1:28" ht="21" x14ac:dyDescent="0.35">
      <c r="A7" s="70" t="s">
        <v>0</v>
      </c>
      <c r="B7" s="69"/>
      <c r="C7" s="5"/>
      <c r="D7" s="548"/>
      <c r="E7" s="549"/>
      <c r="F7" s="549"/>
      <c r="G7" s="549"/>
      <c r="H7" s="549"/>
      <c r="I7" s="549"/>
      <c r="K7" s="499" t="s">
        <v>217</v>
      </c>
      <c r="L7" s="499"/>
      <c r="M7" s="499"/>
      <c r="N7" s="499"/>
      <c r="O7" s="499"/>
      <c r="P7" s="499"/>
      <c r="Q7" s="499"/>
      <c r="R7" s="499"/>
      <c r="S7" s="499"/>
      <c r="T7" s="499"/>
      <c r="U7" s="499"/>
      <c r="V7" s="499"/>
      <c r="W7" s="499"/>
      <c r="X7" s="499"/>
      <c r="Y7" s="499"/>
      <c r="Z7" s="273"/>
      <c r="AA7" s="173"/>
      <c r="AB7" s="172"/>
    </row>
    <row r="8" spans="1:28" ht="74.25" customHeight="1" x14ac:dyDescent="0.35">
      <c r="A8" s="87" t="str">
        <f>B3</f>
        <v>Republic of Loa</v>
      </c>
      <c r="B8" s="88" t="s">
        <v>240</v>
      </c>
      <c r="C8" s="75"/>
      <c r="D8" s="494" t="s">
        <v>230</v>
      </c>
      <c r="E8" s="494"/>
      <c r="F8" s="494"/>
      <c r="G8" s="494"/>
      <c r="H8" s="494"/>
      <c r="I8" s="494"/>
      <c r="J8" s="4"/>
      <c r="K8" s="315" t="s">
        <v>233</v>
      </c>
      <c r="L8" s="313"/>
      <c r="M8" s="558" t="s">
        <v>219</v>
      </c>
      <c r="N8" s="558"/>
      <c r="O8" s="558"/>
      <c r="P8" s="558"/>
      <c r="Q8" s="558"/>
      <c r="R8" s="558"/>
      <c r="S8" s="314"/>
      <c r="T8" s="559" t="s">
        <v>218</v>
      </c>
      <c r="U8" s="559"/>
      <c r="V8" s="559"/>
      <c r="W8" s="559"/>
      <c r="X8" s="559"/>
      <c r="Y8" s="559"/>
      <c r="Z8" s="282"/>
      <c r="AA8" s="307" t="s">
        <v>238</v>
      </c>
      <c r="AB8" s="317" t="s">
        <v>216</v>
      </c>
    </row>
    <row r="9" spans="1:28" ht="26" x14ac:dyDescent="0.35">
      <c r="A9" s="66" t="s">
        <v>56</v>
      </c>
      <c r="B9" s="138">
        <f>'data entry DASHBOARD'!B12</f>
        <v>300</v>
      </c>
      <c r="C9" s="9"/>
      <c r="D9" s="265">
        <v>3.76</v>
      </c>
      <c r="E9" s="139" t="s">
        <v>3</v>
      </c>
      <c r="F9" s="104">
        <v>3.31</v>
      </c>
      <c r="G9" s="102"/>
      <c r="H9" s="105">
        <v>4.28</v>
      </c>
      <c r="I9" s="106" t="s">
        <v>5</v>
      </c>
      <c r="J9" s="4"/>
      <c r="K9" s="73">
        <f t="shared" ref="K9:K34" si="0">B9*B$4/10000</f>
        <v>30000</v>
      </c>
      <c r="L9" s="49"/>
      <c r="M9" s="50">
        <f t="shared" ref="M9:M34" si="1">(B$6*(D9-1))/((1+B$6*(D9-1)))</f>
        <v>0.37022948837443637</v>
      </c>
      <c r="N9" s="51" t="s">
        <v>3</v>
      </c>
      <c r="O9" s="51">
        <f t="shared" ref="O9:O34" si="2">(B$6*(F9-1))/((1+B$6*(F9-1)))</f>
        <v>0.32977218956723392</v>
      </c>
      <c r="P9" s="51" t="s">
        <v>4</v>
      </c>
      <c r="Q9" s="51">
        <f t="shared" ref="Q9:Q34" si="3">(B$6*(H9-1))/((1+B$6*(H9-1)))</f>
        <v>0.41129374087505299</v>
      </c>
      <c r="R9" s="51" t="s">
        <v>5</v>
      </c>
      <c r="S9" s="52"/>
      <c r="T9" s="186">
        <f t="shared" ref="T9:T15" si="4">M9*$K9</f>
        <v>11106.884651233091</v>
      </c>
      <c r="U9" s="54" t="s">
        <v>3</v>
      </c>
      <c r="V9" s="54">
        <f t="shared" ref="V9:V15" si="5">O9*$K9</f>
        <v>9893.1656870170173</v>
      </c>
      <c r="W9" s="48" t="s">
        <v>4</v>
      </c>
      <c r="X9" s="57">
        <f t="shared" ref="X9:X15" si="6">Q9*$K9</f>
        <v>12338.81222625159</v>
      </c>
      <c r="Y9" s="57" t="s">
        <v>5</v>
      </c>
      <c r="Z9" s="57"/>
      <c r="AA9" s="299">
        <f>T9-AB9</f>
        <v>10750.548930179675</v>
      </c>
      <c r="AB9" s="300">
        <f t="shared" ref="AB9:AB34" si="7">T9-K9*((B$6*(1-AA$6)*(D9-1))/((1+(B$6*(1-AA$6)*(D9-1)))))</f>
        <v>356.33572105341591</v>
      </c>
    </row>
    <row r="10" spans="1:28" ht="26" x14ac:dyDescent="0.35">
      <c r="A10" s="66" t="s">
        <v>22</v>
      </c>
      <c r="B10" s="138">
        <f>'data entry DASHBOARD'!B13</f>
        <v>360</v>
      </c>
      <c r="C10" s="9"/>
      <c r="D10" s="265">
        <v>2.68</v>
      </c>
      <c r="E10" s="139" t="s">
        <v>3</v>
      </c>
      <c r="F10" s="104">
        <v>2.39</v>
      </c>
      <c r="G10" s="102"/>
      <c r="H10" s="105">
        <v>3.01</v>
      </c>
      <c r="I10" s="106" t="s">
        <v>5</v>
      </c>
      <c r="J10" s="4"/>
      <c r="K10" s="73">
        <f t="shared" si="0"/>
        <v>36000</v>
      </c>
      <c r="L10" s="49"/>
      <c r="M10" s="50">
        <f t="shared" si="1"/>
        <v>0.2635362045601839</v>
      </c>
      <c r="N10" s="51" t="s">
        <v>3</v>
      </c>
      <c r="O10" s="51">
        <f t="shared" si="2"/>
        <v>0.22843673567014125</v>
      </c>
      <c r="P10" s="51" t="s">
        <v>4</v>
      </c>
      <c r="Q10" s="51">
        <f t="shared" si="3"/>
        <v>0.29978363314264106</v>
      </c>
      <c r="R10" s="51" t="s">
        <v>5</v>
      </c>
      <c r="S10" s="52"/>
      <c r="T10" s="186">
        <f t="shared" si="4"/>
        <v>9487.3033641666207</v>
      </c>
      <c r="U10" s="54" t="s">
        <v>3</v>
      </c>
      <c r="V10" s="54">
        <f t="shared" si="5"/>
        <v>8223.7224841250845</v>
      </c>
      <c r="W10" s="48" t="s">
        <v>4</v>
      </c>
      <c r="X10" s="57">
        <f t="shared" si="6"/>
        <v>10792.210793135078</v>
      </c>
      <c r="Y10" s="57" t="s">
        <v>5</v>
      </c>
      <c r="Z10" s="57"/>
      <c r="AA10" s="299">
        <f t="shared" ref="AA10:AA34" si="8">T10-AB10</f>
        <v>9133.2857692985108</v>
      </c>
      <c r="AB10" s="300">
        <f t="shared" si="7"/>
        <v>354.01759486810988</v>
      </c>
    </row>
    <row r="11" spans="1:28" ht="37" x14ac:dyDescent="0.35">
      <c r="A11" s="66" t="s">
        <v>112</v>
      </c>
      <c r="B11" s="138">
        <f>'data entry DASHBOARD'!B14</f>
        <v>2260</v>
      </c>
      <c r="C11" s="9"/>
      <c r="D11" s="265">
        <v>1.43</v>
      </c>
      <c r="E11" s="139" t="s">
        <v>3</v>
      </c>
      <c r="F11" s="104">
        <v>1.27</v>
      </c>
      <c r="G11" s="102"/>
      <c r="H11" s="105">
        <v>1.61</v>
      </c>
      <c r="I11" s="106" t="s">
        <v>5</v>
      </c>
      <c r="J11" s="4"/>
      <c r="K11" s="73">
        <f t="shared" si="0"/>
        <v>226000</v>
      </c>
      <c r="L11" s="49"/>
      <c r="M11" s="50">
        <f>(B$6*(D11-1))/((1+B$6*(D11-1)))</f>
        <v>8.3905129215181506E-2</v>
      </c>
      <c r="N11" s="51" t="s">
        <v>3</v>
      </c>
      <c r="O11" s="51">
        <f>(B$6*(F11-1))/((1+B$6*(F11-1)))</f>
        <v>5.4382464468421113E-2</v>
      </c>
      <c r="P11" s="51" t="s">
        <v>4</v>
      </c>
      <c r="Q11" s="51">
        <f>(B$6*(H11-1))/((1+B$6*(H11-1)))</f>
        <v>0.11498942412361829</v>
      </c>
      <c r="R11" s="51" t="s">
        <v>5</v>
      </c>
      <c r="S11" s="52"/>
      <c r="T11" s="186">
        <f t="shared" si="4"/>
        <v>18962.559202631019</v>
      </c>
      <c r="U11" s="54" t="s">
        <v>3</v>
      </c>
      <c r="V11" s="54">
        <f t="shared" si="5"/>
        <v>12290.436969863171</v>
      </c>
      <c r="W11" s="48" t="s">
        <v>4</v>
      </c>
      <c r="X11" s="57">
        <f t="shared" si="6"/>
        <v>25987.609851937734</v>
      </c>
      <c r="Y11" s="57" t="s">
        <v>5</v>
      </c>
      <c r="Z11" s="57"/>
      <c r="AA11" s="299">
        <f t="shared" si="8"/>
        <v>18090.324794470704</v>
      </c>
      <c r="AB11" s="300">
        <f t="shared" si="7"/>
        <v>872.23440816031507</v>
      </c>
    </row>
    <row r="12" spans="1:28" ht="37" x14ac:dyDescent="0.35">
      <c r="A12" s="66" t="s">
        <v>113</v>
      </c>
      <c r="B12" s="138">
        <f>'data entry DASHBOARD'!B15</f>
        <v>990</v>
      </c>
      <c r="C12" s="9"/>
      <c r="D12" s="265">
        <v>1.3</v>
      </c>
      <c r="E12" s="139" t="s">
        <v>3</v>
      </c>
      <c r="F12" s="104">
        <v>1.2</v>
      </c>
      <c r="G12" s="102"/>
      <c r="H12" s="105">
        <v>1.42</v>
      </c>
      <c r="I12" s="106" t="s">
        <v>5</v>
      </c>
      <c r="J12" s="4"/>
      <c r="K12" s="73">
        <f t="shared" si="0"/>
        <v>99000</v>
      </c>
      <c r="L12" s="49"/>
      <c r="M12" s="50">
        <f>(B$6*(D12-1))/((1+B$6*(D12-1)))</f>
        <v>6.0062035905630237E-2</v>
      </c>
      <c r="N12" s="51" t="s">
        <v>3</v>
      </c>
      <c r="O12" s="51">
        <f>(B$6*(F12-1))/((1+B$6*(F12-1)))</f>
        <v>4.0859389986572028E-2</v>
      </c>
      <c r="P12" s="51" t="s">
        <v>4</v>
      </c>
      <c r="Q12" s="51">
        <f>(B$6*(H12-1))/((1+B$6*(H12-1)))</f>
        <v>8.2114074862776054E-2</v>
      </c>
      <c r="R12" s="51" t="s">
        <v>5</v>
      </c>
      <c r="S12" s="52"/>
      <c r="T12" s="186">
        <f t="shared" si="4"/>
        <v>5946.1415546573935</v>
      </c>
      <c r="U12" s="54" t="s">
        <v>3</v>
      </c>
      <c r="V12" s="54">
        <f t="shared" si="5"/>
        <v>4045.0796086706309</v>
      </c>
      <c r="W12" s="48" t="s">
        <v>4</v>
      </c>
      <c r="X12" s="57">
        <f t="shared" si="6"/>
        <v>8129.2934114148293</v>
      </c>
      <c r="Y12" s="57" t="s">
        <v>5</v>
      </c>
      <c r="Z12" s="57"/>
      <c r="AA12" s="299">
        <f t="shared" si="8"/>
        <v>5665.8496000301684</v>
      </c>
      <c r="AB12" s="300">
        <f t="shared" si="7"/>
        <v>280.2919546272251</v>
      </c>
    </row>
    <row r="13" spans="1:28" ht="26" x14ac:dyDescent="0.35">
      <c r="A13" s="63" t="s">
        <v>42</v>
      </c>
      <c r="B13" s="138">
        <f>'data entry DASHBOARD'!B16</f>
        <v>1300</v>
      </c>
      <c r="C13" s="9"/>
      <c r="D13" s="265">
        <v>1.31</v>
      </c>
      <c r="E13" s="139" t="s">
        <v>3</v>
      </c>
      <c r="F13" s="104">
        <v>1.18</v>
      </c>
      <c r="G13" s="102" t="s">
        <v>4</v>
      </c>
      <c r="H13" s="105">
        <v>1.46</v>
      </c>
      <c r="I13" s="106" t="s">
        <v>5</v>
      </c>
      <c r="J13" s="4"/>
      <c r="K13" s="73">
        <f t="shared" si="0"/>
        <v>130000</v>
      </c>
      <c r="L13" s="49"/>
      <c r="M13" s="50">
        <f t="shared" si="1"/>
        <v>6.1940095494498283E-2</v>
      </c>
      <c r="N13" s="51" t="s">
        <v>3</v>
      </c>
      <c r="O13" s="51">
        <f t="shared" si="2"/>
        <v>3.6924321513184491E-2</v>
      </c>
      <c r="P13" s="51" t="s">
        <v>4</v>
      </c>
      <c r="Q13" s="51">
        <f t="shared" si="3"/>
        <v>8.9236598116541277E-2</v>
      </c>
      <c r="R13" s="51" t="s">
        <v>5</v>
      </c>
      <c r="S13" s="52"/>
      <c r="T13" s="186">
        <f t="shared" si="4"/>
        <v>8052.212414284777</v>
      </c>
      <c r="U13" s="54" t="s">
        <v>3</v>
      </c>
      <c r="V13" s="54">
        <f t="shared" si="5"/>
        <v>4800.1617967139837</v>
      </c>
      <c r="W13" s="48" t="s">
        <v>4</v>
      </c>
      <c r="X13" s="57">
        <f t="shared" si="6"/>
        <v>11600.757755150365</v>
      </c>
      <c r="Y13" s="57" t="s">
        <v>5</v>
      </c>
      <c r="Z13" s="57"/>
      <c r="AA13" s="299">
        <f t="shared" si="8"/>
        <v>7673.3662454709756</v>
      </c>
      <c r="AB13" s="300">
        <f t="shared" si="7"/>
        <v>378.84616881380134</v>
      </c>
    </row>
    <row r="14" spans="1:28" ht="26" x14ac:dyDescent="0.35">
      <c r="A14" s="140" t="s">
        <v>9</v>
      </c>
      <c r="B14" s="141">
        <f>'data entry DASHBOARD'!B17</f>
        <v>31</v>
      </c>
      <c r="C14" s="141"/>
      <c r="D14" s="310">
        <v>1.63</v>
      </c>
      <c r="E14" s="116" t="s">
        <v>3</v>
      </c>
      <c r="F14" s="117">
        <v>1.35</v>
      </c>
      <c r="G14" s="115" t="s">
        <v>4</v>
      </c>
      <c r="H14" s="118">
        <v>1.95</v>
      </c>
      <c r="I14" s="119" t="s">
        <v>5</v>
      </c>
      <c r="J14" s="119"/>
      <c r="K14" s="114">
        <f t="shared" si="0"/>
        <v>3100</v>
      </c>
      <c r="L14" s="115"/>
      <c r="M14" s="142">
        <f t="shared" si="1"/>
        <v>0.11831351008208499</v>
      </c>
      <c r="N14" s="143" t="s">
        <v>3</v>
      </c>
      <c r="O14" s="143">
        <f t="shared" si="2"/>
        <v>6.9377879112186513E-2</v>
      </c>
      <c r="P14" s="143" t="s">
        <v>4</v>
      </c>
      <c r="Q14" s="143">
        <f t="shared" si="3"/>
        <v>0.16829542146629514</v>
      </c>
      <c r="R14" s="143" t="s">
        <v>5</v>
      </c>
      <c r="S14" s="143"/>
      <c r="T14" s="185">
        <f t="shared" si="4"/>
        <v>366.77188125446344</v>
      </c>
      <c r="U14" s="177" t="s">
        <v>3</v>
      </c>
      <c r="V14" s="177">
        <f t="shared" si="5"/>
        <v>215.07142524777819</v>
      </c>
      <c r="W14" s="108" t="s">
        <v>4</v>
      </c>
      <c r="X14" s="180">
        <f t="shared" si="6"/>
        <v>521.71580654551497</v>
      </c>
      <c r="Y14" s="180" t="s">
        <v>5</v>
      </c>
      <c r="Z14" s="57"/>
      <c r="AA14" s="301">
        <f t="shared" si="8"/>
        <v>350.50677151400839</v>
      </c>
      <c r="AB14" s="302">
        <f t="shared" si="7"/>
        <v>16.265109740455046</v>
      </c>
    </row>
    <row r="15" spans="1:28" ht="26" x14ac:dyDescent="0.35">
      <c r="A15" s="140" t="s">
        <v>100</v>
      </c>
      <c r="B15" s="141">
        <f>'data entry DASHBOARD'!B19</f>
        <v>30</v>
      </c>
      <c r="C15" s="141"/>
      <c r="D15" s="310">
        <v>1.42</v>
      </c>
      <c r="E15" s="116" t="s">
        <v>3</v>
      </c>
      <c r="F15" s="117">
        <v>1.24</v>
      </c>
      <c r="G15" s="115"/>
      <c r="H15" s="118">
        <v>1.63</v>
      </c>
      <c r="I15" s="119" t="s">
        <v>5</v>
      </c>
      <c r="J15" s="119"/>
      <c r="K15" s="114">
        <f t="shared" si="0"/>
        <v>3000</v>
      </c>
      <c r="L15" s="115"/>
      <c r="M15" s="142">
        <f>(B$6*(D15-1))/((1+B$6*(D15-1)))</f>
        <v>8.2114074862776054E-2</v>
      </c>
      <c r="N15" s="143" t="s">
        <v>3</v>
      </c>
      <c r="O15" s="143">
        <f>(B$6*(F15-1))/((1+B$6*(F15-1)))</f>
        <v>4.8633838191643193E-2</v>
      </c>
      <c r="P15" s="143" t="s">
        <v>4</v>
      </c>
      <c r="Q15" s="143">
        <f>(B$6*(H15-1))/((1+B$6*(H15-1)))</f>
        <v>0.11831351008208499</v>
      </c>
      <c r="R15" s="143" t="s">
        <v>5</v>
      </c>
      <c r="S15" s="143"/>
      <c r="T15" s="185">
        <f t="shared" si="4"/>
        <v>246.34222458832815</v>
      </c>
      <c r="U15" s="177" t="s">
        <v>3</v>
      </c>
      <c r="V15" s="177">
        <f t="shared" si="5"/>
        <v>145.90151457492959</v>
      </c>
      <c r="W15" s="108" t="s">
        <v>4</v>
      </c>
      <c r="X15" s="180">
        <f t="shared" si="6"/>
        <v>354.94053024625498</v>
      </c>
      <c r="Y15" s="180" t="s">
        <v>5</v>
      </c>
      <c r="Z15" s="57"/>
      <c r="AA15" s="301">
        <f t="shared" si="8"/>
        <v>234.98991232153008</v>
      </c>
      <c r="AB15" s="302">
        <f t="shared" si="7"/>
        <v>11.352312266798066</v>
      </c>
    </row>
    <row r="16" spans="1:28" ht="26" x14ac:dyDescent="0.35">
      <c r="A16" s="144" t="s">
        <v>101</v>
      </c>
      <c r="B16" s="141">
        <f>'data entry DASHBOARD'!B22</f>
        <v>1000</v>
      </c>
      <c r="C16" s="141"/>
      <c r="D16" s="310">
        <v>2.11</v>
      </c>
      <c r="E16" s="116" t="s">
        <v>3</v>
      </c>
      <c r="F16" s="117">
        <v>1.97</v>
      </c>
      <c r="G16" s="115"/>
      <c r="H16" s="118">
        <v>2.27</v>
      </c>
      <c r="I16" s="119" t="s">
        <v>5</v>
      </c>
      <c r="J16" s="119"/>
      <c r="K16" s="114">
        <f t="shared" si="0"/>
        <v>100000</v>
      </c>
      <c r="L16" s="115"/>
      <c r="M16" s="142">
        <f t="shared" ref="M16:M22" si="9">(B$6*(D16-1))/((1+B$6*(D16-1)))</f>
        <v>0.19121988305039508</v>
      </c>
      <c r="N16" s="143" t="s">
        <v>3</v>
      </c>
      <c r="O16" s="143">
        <f t="shared" ref="O16:O22" si="10">(B$6*(F16-1))/((1+B$6*(F16-1)))</f>
        <v>0.17123179817836748</v>
      </c>
      <c r="P16" s="143" t="s">
        <v>4</v>
      </c>
      <c r="Q16" s="143">
        <f t="shared" ref="Q16:Q22" si="11">(B$6*(H16-1))/((1+B$6*(H16-1)))</f>
        <v>0.21291449890201569</v>
      </c>
      <c r="R16" s="143" t="s">
        <v>5</v>
      </c>
      <c r="S16" s="143"/>
      <c r="T16" s="185">
        <f t="shared" ref="T16:T21" si="12">M16*$K16</f>
        <v>19121.988305039507</v>
      </c>
      <c r="U16" s="177" t="s">
        <v>3</v>
      </c>
      <c r="V16" s="177">
        <f t="shared" ref="V16:V21" si="13">O16*$K16</f>
        <v>17123.179817836746</v>
      </c>
      <c r="W16" s="108" t="s">
        <v>4</v>
      </c>
      <c r="X16" s="180">
        <f t="shared" ref="X16:X21" si="14">Q16*$K16</f>
        <v>21291.449890201569</v>
      </c>
      <c r="Y16" s="180" t="s">
        <v>5</v>
      </c>
      <c r="Z16" s="57"/>
      <c r="AA16" s="301">
        <f t="shared" si="8"/>
        <v>18341.249468707749</v>
      </c>
      <c r="AB16" s="302">
        <f t="shared" si="7"/>
        <v>780.73883633175865</v>
      </c>
    </row>
    <row r="17" spans="1:28" ht="26" x14ac:dyDescent="0.35">
      <c r="A17" s="144" t="s">
        <v>124</v>
      </c>
      <c r="B17" s="141">
        <f>'data entry DASHBOARD'!B23</f>
        <v>780</v>
      </c>
      <c r="C17" s="141"/>
      <c r="D17" s="310">
        <v>2.08</v>
      </c>
      <c r="E17" s="116" t="s">
        <v>3</v>
      </c>
      <c r="F17" s="117">
        <v>1.95</v>
      </c>
      <c r="G17" s="115"/>
      <c r="H17" s="118">
        <v>2.23</v>
      </c>
      <c r="I17" s="119" t="s">
        <v>5</v>
      </c>
      <c r="J17" s="119"/>
      <c r="K17" s="114">
        <f t="shared" si="0"/>
        <v>78000</v>
      </c>
      <c r="L17" s="115"/>
      <c r="M17" s="142">
        <f>(B$6*(D17-1))/((1+B$6*(D17-1)))</f>
        <v>0.18701830834769603</v>
      </c>
      <c r="N17" s="143" t="s">
        <v>3</v>
      </c>
      <c r="O17" s="143">
        <f>(B$6*(F17-1))/((1+B$6*(F17-1)))</f>
        <v>0.16829542146629514</v>
      </c>
      <c r="P17" s="143" t="s">
        <v>4</v>
      </c>
      <c r="Q17" s="143">
        <f>(B$6*(H17-1))/((1+B$6*(H17-1)))</f>
        <v>0.20760069414179194</v>
      </c>
      <c r="R17" s="143" t="s">
        <v>5</v>
      </c>
      <c r="S17" s="143"/>
      <c r="T17" s="185">
        <f>M17*$K17</f>
        <v>14587.428051120291</v>
      </c>
      <c r="U17" s="177" t="s">
        <v>3</v>
      </c>
      <c r="V17" s="177">
        <f>O17*$K17</f>
        <v>13127.042874371022</v>
      </c>
      <c r="W17" s="108" t="s">
        <v>4</v>
      </c>
      <c r="X17" s="180">
        <f>Q17*$K17</f>
        <v>16192.854143059771</v>
      </c>
      <c r="Y17" s="180" t="s">
        <v>5</v>
      </c>
      <c r="Z17" s="57"/>
      <c r="AA17" s="301">
        <f t="shared" si="8"/>
        <v>13988.865345192353</v>
      </c>
      <c r="AB17" s="302">
        <f t="shared" si="7"/>
        <v>598.56270592793771</v>
      </c>
    </row>
    <row r="18" spans="1:28" ht="26" x14ac:dyDescent="0.35">
      <c r="A18" s="144" t="s">
        <v>125</v>
      </c>
      <c r="B18" s="141">
        <f>'data entry DASHBOARD'!B24</f>
        <v>128</v>
      </c>
      <c r="C18" s="141"/>
      <c r="D18" s="310">
        <v>3.23</v>
      </c>
      <c r="E18" s="116" t="s">
        <v>3</v>
      </c>
      <c r="F18" s="117">
        <v>2.39</v>
      </c>
      <c r="G18" s="115"/>
      <c r="H18" s="118">
        <v>4.37</v>
      </c>
      <c r="I18" s="119" t="s">
        <v>5</v>
      </c>
      <c r="J18" s="119"/>
      <c r="K18" s="114">
        <f t="shared" si="0"/>
        <v>12800</v>
      </c>
      <c r="L18" s="115"/>
      <c r="M18" s="142">
        <f t="shared" si="9"/>
        <v>0.32202930189357215</v>
      </c>
      <c r="N18" s="143" t="s">
        <v>3</v>
      </c>
      <c r="O18" s="143">
        <f t="shared" si="10"/>
        <v>0.22843673567014125</v>
      </c>
      <c r="P18" s="143" t="s">
        <v>4</v>
      </c>
      <c r="Q18" s="143">
        <f t="shared" si="11"/>
        <v>0.41786344240631967</v>
      </c>
      <c r="R18" s="143" t="s">
        <v>5</v>
      </c>
      <c r="S18" s="143"/>
      <c r="T18" s="185">
        <f t="shared" si="12"/>
        <v>4121.9750642377239</v>
      </c>
      <c r="U18" s="177" t="s">
        <v>3</v>
      </c>
      <c r="V18" s="177">
        <f t="shared" si="13"/>
        <v>2923.990216577808</v>
      </c>
      <c r="W18" s="108" t="s">
        <v>4</v>
      </c>
      <c r="X18" s="180">
        <f t="shared" si="14"/>
        <v>5348.6520628008921</v>
      </c>
      <c r="Y18" s="180" t="s">
        <v>5</v>
      </c>
      <c r="Z18" s="57"/>
      <c r="AA18" s="301">
        <f t="shared" si="8"/>
        <v>3979.9594898295622</v>
      </c>
      <c r="AB18" s="302">
        <f t="shared" si="7"/>
        <v>142.01557440816168</v>
      </c>
    </row>
    <row r="19" spans="1:28" ht="26" x14ac:dyDescent="0.35">
      <c r="A19" s="67" t="s">
        <v>89</v>
      </c>
      <c r="B19" s="84">
        <f>'data entry DASHBOARD'!B26</f>
        <v>3.78</v>
      </c>
      <c r="C19" s="84"/>
      <c r="D19" s="311">
        <v>1.39</v>
      </c>
      <c r="E19" s="130" t="s">
        <v>3</v>
      </c>
      <c r="F19" s="131">
        <v>1.03</v>
      </c>
      <c r="G19" s="129"/>
      <c r="H19" s="133">
        <v>1.87</v>
      </c>
      <c r="I19" s="134" t="s">
        <v>5</v>
      </c>
      <c r="J19" s="121"/>
      <c r="K19" s="128">
        <f t="shared" si="0"/>
        <v>378</v>
      </c>
      <c r="L19" s="123"/>
      <c r="M19" s="124">
        <f t="shared" si="9"/>
        <v>7.6698643670307529E-2</v>
      </c>
      <c r="N19" s="125" t="s">
        <v>3</v>
      </c>
      <c r="O19" s="125">
        <f t="shared" si="10"/>
        <v>6.3494271604447646E-3</v>
      </c>
      <c r="P19" s="125" t="s">
        <v>4</v>
      </c>
      <c r="Q19" s="125">
        <f t="shared" si="11"/>
        <v>0.15633884806506315</v>
      </c>
      <c r="R19" s="125" t="s">
        <v>5</v>
      </c>
      <c r="S19" s="126"/>
      <c r="T19" s="187">
        <f t="shared" si="12"/>
        <v>28.992087307376245</v>
      </c>
      <c r="U19" s="145" t="s">
        <v>3</v>
      </c>
      <c r="V19" s="145">
        <f t="shared" si="13"/>
        <v>2.400083466648121</v>
      </c>
      <c r="W19" s="122" t="s">
        <v>4</v>
      </c>
      <c r="X19" s="148">
        <f t="shared" si="14"/>
        <v>59.096084568593874</v>
      </c>
      <c r="Y19" s="148" t="s">
        <v>5</v>
      </c>
      <c r="Z19" s="57"/>
      <c r="AA19" s="303">
        <f t="shared" si="8"/>
        <v>27.648513114777639</v>
      </c>
      <c r="AB19" s="304">
        <f t="shared" si="7"/>
        <v>1.3435741925986058</v>
      </c>
    </row>
    <row r="20" spans="1:28" ht="26" x14ac:dyDescent="0.35">
      <c r="A20" s="67" t="s">
        <v>39</v>
      </c>
      <c r="B20" s="84">
        <f>'data entry DASHBOARD'!B27</f>
        <v>5.03</v>
      </c>
      <c r="C20" s="84"/>
      <c r="D20" s="311">
        <v>2.2400000000000002</v>
      </c>
      <c r="E20" s="130" t="s">
        <v>3</v>
      </c>
      <c r="F20" s="131">
        <v>1.86</v>
      </c>
      <c r="G20" s="129"/>
      <c r="H20" s="133">
        <v>2.69</v>
      </c>
      <c r="I20" s="134" t="s">
        <v>5</v>
      </c>
      <c r="J20" s="121"/>
      <c r="K20" s="128">
        <f t="shared" si="0"/>
        <v>503</v>
      </c>
      <c r="L20" s="123"/>
      <c r="M20" s="124">
        <f t="shared" si="9"/>
        <v>0.20893586051957092</v>
      </c>
      <c r="N20" s="125" t="s">
        <v>3</v>
      </c>
      <c r="O20" s="125">
        <f t="shared" si="10"/>
        <v>0.15482006119102756</v>
      </c>
      <c r="P20" s="125" t="s">
        <v>4</v>
      </c>
      <c r="Q20" s="125">
        <f t="shared" si="11"/>
        <v>0.26468966227196189</v>
      </c>
      <c r="R20" s="125" t="s">
        <v>5</v>
      </c>
      <c r="S20" s="126"/>
      <c r="T20" s="187">
        <f t="shared" si="12"/>
        <v>105.09473784134417</v>
      </c>
      <c r="U20" s="145" t="s">
        <v>3</v>
      </c>
      <c r="V20" s="145">
        <f t="shared" si="13"/>
        <v>77.874490779086869</v>
      </c>
      <c r="W20" s="122" t="s">
        <v>4</v>
      </c>
      <c r="X20" s="148">
        <f t="shared" si="14"/>
        <v>133.13890012279683</v>
      </c>
      <c r="Y20" s="148" t="s">
        <v>5</v>
      </c>
      <c r="Z20" s="57"/>
      <c r="AA20" s="303">
        <f t="shared" si="8"/>
        <v>100.8940198926545</v>
      </c>
      <c r="AB20" s="304">
        <f t="shared" si="7"/>
        <v>4.2007179486896717</v>
      </c>
    </row>
    <row r="21" spans="1:28" ht="26" x14ac:dyDescent="0.35">
      <c r="A21" s="67" t="s">
        <v>40</v>
      </c>
      <c r="B21" s="84">
        <f>'data entry DASHBOARD'!B28</f>
        <v>10.06</v>
      </c>
      <c r="C21" s="84"/>
      <c r="D21" s="311">
        <v>1.87</v>
      </c>
      <c r="E21" s="130" t="s">
        <v>3</v>
      </c>
      <c r="F21" s="131">
        <v>1.62</v>
      </c>
      <c r="G21" s="129"/>
      <c r="H21" s="133">
        <v>2.15</v>
      </c>
      <c r="I21" s="134" t="s">
        <v>5</v>
      </c>
      <c r="J21" s="121"/>
      <c r="K21" s="128">
        <f t="shared" si="0"/>
        <v>1006</v>
      </c>
      <c r="L21" s="123"/>
      <c r="M21" s="124">
        <f t="shared" si="9"/>
        <v>0.15633884806506315</v>
      </c>
      <c r="N21" s="125" t="s">
        <v>3</v>
      </c>
      <c r="O21" s="125">
        <f t="shared" si="10"/>
        <v>0.11665459427945515</v>
      </c>
      <c r="P21" s="125" t="s">
        <v>4</v>
      </c>
      <c r="Q21" s="125">
        <f t="shared" si="11"/>
        <v>0.19675488975460859</v>
      </c>
      <c r="R21" s="125" t="s">
        <v>5</v>
      </c>
      <c r="S21" s="126"/>
      <c r="T21" s="187">
        <f t="shared" si="12"/>
        <v>157.27688115345353</v>
      </c>
      <c r="U21" s="145" t="s">
        <v>3</v>
      </c>
      <c r="V21" s="145">
        <f t="shared" si="13"/>
        <v>117.35452184513188</v>
      </c>
      <c r="W21" s="122" t="s">
        <v>4</v>
      </c>
      <c r="X21" s="148">
        <f t="shared" si="14"/>
        <v>197.93541909313623</v>
      </c>
      <c r="Y21" s="148" t="s">
        <v>5</v>
      </c>
      <c r="Z21" s="57"/>
      <c r="AA21" s="303">
        <f t="shared" si="8"/>
        <v>150.59019195277048</v>
      </c>
      <c r="AB21" s="304">
        <f t="shared" si="7"/>
        <v>6.6866892006830483</v>
      </c>
    </row>
    <row r="22" spans="1:28" ht="26" x14ac:dyDescent="0.35">
      <c r="A22" s="67" t="s">
        <v>94</v>
      </c>
      <c r="B22" s="84">
        <f>'data entry DASHBOARD'!B29</f>
        <v>5.71</v>
      </c>
      <c r="C22" s="84"/>
      <c r="D22" s="311">
        <v>1.68</v>
      </c>
      <c r="E22" s="130" t="s">
        <v>3</v>
      </c>
      <c r="F22" s="131">
        <v>1.19</v>
      </c>
      <c r="G22" s="129"/>
      <c r="H22" s="133">
        <v>2.36</v>
      </c>
      <c r="I22" s="134" t="s">
        <v>5</v>
      </c>
      <c r="J22" s="121"/>
      <c r="K22" s="128">
        <f t="shared" si="0"/>
        <v>571</v>
      </c>
      <c r="L22" s="123"/>
      <c r="M22" s="124">
        <f t="shared" si="9"/>
        <v>0.12651549561510778</v>
      </c>
      <c r="N22" s="125" t="s">
        <v>3</v>
      </c>
      <c r="O22" s="125">
        <f t="shared" si="10"/>
        <v>3.8895883591069408E-2</v>
      </c>
      <c r="P22" s="125" t="s">
        <v>4</v>
      </c>
      <c r="Q22" s="125">
        <f t="shared" si="11"/>
        <v>0.22461385770113518</v>
      </c>
      <c r="R22" s="125" t="s">
        <v>5</v>
      </c>
      <c r="S22" s="126"/>
      <c r="T22" s="187">
        <f>M22*$K22</f>
        <v>72.240347996226546</v>
      </c>
      <c r="U22" s="145" t="s">
        <v>3</v>
      </c>
      <c r="V22" s="145">
        <f>O22*$K22</f>
        <v>22.209549530500631</v>
      </c>
      <c r="W22" s="122" t="s">
        <v>4</v>
      </c>
      <c r="X22" s="148">
        <f>Q22*$K22</f>
        <v>128.25451274734817</v>
      </c>
      <c r="Y22" s="148" t="s">
        <v>5</v>
      </c>
      <c r="Z22" s="57"/>
      <c r="AA22" s="303">
        <f t="shared" si="8"/>
        <v>69.065221633652655</v>
      </c>
      <c r="AB22" s="304">
        <f t="shared" si="7"/>
        <v>3.1751263625738915</v>
      </c>
    </row>
    <row r="23" spans="1:28" ht="26" x14ac:dyDescent="0.35">
      <c r="A23" s="64" t="s">
        <v>61</v>
      </c>
      <c r="B23" s="84">
        <f>'data entry DASHBOARD'!B31</f>
        <v>124.2</v>
      </c>
      <c r="C23" s="84"/>
      <c r="D23" s="311">
        <v>1.23</v>
      </c>
      <c r="E23" s="130" t="s">
        <v>3</v>
      </c>
      <c r="F23" s="131">
        <v>1.19</v>
      </c>
      <c r="G23" s="129" t="s">
        <v>4</v>
      </c>
      <c r="H23" s="133">
        <v>1.27</v>
      </c>
      <c r="I23" s="134" t="s">
        <v>5</v>
      </c>
      <c r="J23" s="121"/>
      <c r="K23" s="128">
        <f t="shared" si="0"/>
        <v>12420</v>
      </c>
      <c r="L23" s="123"/>
      <c r="M23" s="124">
        <f t="shared" si="1"/>
        <v>4.6702065796623407E-2</v>
      </c>
      <c r="N23" s="125" t="s">
        <v>3</v>
      </c>
      <c r="O23" s="125">
        <f t="shared" si="2"/>
        <v>3.8895883591069408E-2</v>
      </c>
      <c r="P23" s="125" t="s">
        <v>4</v>
      </c>
      <c r="Q23" s="125">
        <f t="shared" si="3"/>
        <v>5.4382464468421113E-2</v>
      </c>
      <c r="R23" s="125" t="s">
        <v>5</v>
      </c>
      <c r="S23" s="126"/>
      <c r="T23" s="187">
        <f>M23*$K23</f>
        <v>580.03965719406267</v>
      </c>
      <c r="U23" s="145" t="s">
        <v>3</v>
      </c>
      <c r="V23" s="145">
        <f>O23*$K23</f>
        <v>483.08687420108203</v>
      </c>
      <c r="W23" s="122" t="s">
        <v>4</v>
      </c>
      <c r="X23" s="148">
        <f>Q23*$K23</f>
        <v>675.43020869779025</v>
      </c>
      <c r="Y23" s="148" t="s">
        <v>5</v>
      </c>
      <c r="Z23" s="57"/>
      <c r="AA23" s="303">
        <f t="shared" si="8"/>
        <v>552.32741590029229</v>
      </c>
      <c r="AB23" s="304">
        <f t="shared" si="7"/>
        <v>27.712241293770376</v>
      </c>
    </row>
    <row r="24" spans="1:28" ht="26" x14ac:dyDescent="0.35">
      <c r="A24" s="68" t="str">
        <f>'data entry DASHBOARD'!A34</f>
        <v>Atrial septal defects</v>
      </c>
      <c r="B24" s="84">
        <f>'data entry DASHBOARD'!B34</f>
        <v>16.5</v>
      </c>
      <c r="C24" s="84"/>
      <c r="D24" s="311">
        <v>1.35</v>
      </c>
      <c r="E24" s="130" t="s">
        <v>3</v>
      </c>
      <c r="F24" s="131">
        <v>1.23</v>
      </c>
      <c r="G24" s="129"/>
      <c r="H24" s="133">
        <v>1.49</v>
      </c>
      <c r="I24" s="134" t="s">
        <v>5</v>
      </c>
      <c r="J24" s="121"/>
      <c r="K24" s="128">
        <f t="shared" si="0"/>
        <v>1650</v>
      </c>
      <c r="L24" s="123"/>
      <c r="M24" s="124">
        <f t="shared" si="1"/>
        <v>6.9377879112186513E-2</v>
      </c>
      <c r="N24" s="125"/>
      <c r="O24" s="125">
        <f t="shared" si="2"/>
        <v>4.6702065796623407E-2</v>
      </c>
      <c r="P24" s="125"/>
      <c r="Q24" s="125">
        <f t="shared" si="3"/>
        <v>9.4506370147685995E-2</v>
      </c>
      <c r="R24" s="125"/>
      <c r="S24" s="126"/>
      <c r="T24" s="187">
        <f t="shared" ref="T24:T29" si="15">M24*$K24</f>
        <v>114.47350053510775</v>
      </c>
      <c r="U24" s="145" t="s">
        <v>3</v>
      </c>
      <c r="V24" s="145">
        <f t="shared" ref="V24:V29" si="16">O24*$K24</f>
        <v>77.058408564428618</v>
      </c>
      <c r="W24" s="122" t="s">
        <v>4</v>
      </c>
      <c r="X24" s="148">
        <f t="shared" ref="X24:X29" si="17">Q24*$K24</f>
        <v>155.9355107436819</v>
      </c>
      <c r="Y24" s="148" t="s">
        <v>5</v>
      </c>
      <c r="Z24" s="57"/>
      <c r="AA24" s="303">
        <f t="shared" si="8"/>
        <v>109.12838028711576</v>
      </c>
      <c r="AB24" s="304">
        <f t="shared" si="7"/>
        <v>5.3451202479919857</v>
      </c>
    </row>
    <row r="25" spans="1:28" ht="26" x14ac:dyDescent="0.35">
      <c r="A25" s="68" t="str">
        <f>'data entry DASHBOARD'!A36</f>
        <v>Tetralogy of Fallot</v>
      </c>
      <c r="B25" s="84">
        <f>'data entry DASHBOARD'!B36</f>
        <v>2.8</v>
      </c>
      <c r="C25" s="84"/>
      <c r="D25" s="311">
        <v>1.28</v>
      </c>
      <c r="E25" s="130" t="s">
        <v>3</v>
      </c>
      <c r="F25" s="131">
        <v>1.0900000000000001</v>
      </c>
      <c r="G25" s="129"/>
      <c r="H25" s="133">
        <v>1.5</v>
      </c>
      <c r="I25" s="134" t="s">
        <v>5</v>
      </c>
      <c r="J25" s="121"/>
      <c r="K25" s="128">
        <f t="shared" si="0"/>
        <v>280</v>
      </c>
      <c r="L25" s="123"/>
      <c r="M25" s="124">
        <f t="shared" si="1"/>
        <v>5.6283266014872983E-2</v>
      </c>
      <c r="N25" s="125"/>
      <c r="O25" s="125">
        <f t="shared" si="2"/>
        <v>1.8809423354298124E-2</v>
      </c>
      <c r="P25" s="125"/>
      <c r="Q25" s="125">
        <f t="shared" si="3"/>
        <v>9.624943515589697E-2</v>
      </c>
      <c r="R25" s="125"/>
      <c r="S25" s="126"/>
      <c r="T25" s="187">
        <f t="shared" si="15"/>
        <v>15.759314484164435</v>
      </c>
      <c r="U25" s="145" t="s">
        <v>3</v>
      </c>
      <c r="V25" s="145">
        <f t="shared" si="16"/>
        <v>5.2666385392034751</v>
      </c>
      <c r="W25" s="122" t="s">
        <v>4</v>
      </c>
      <c r="X25" s="148">
        <f t="shared" si="17"/>
        <v>26.94984184365115</v>
      </c>
      <c r="Y25" s="148" t="s">
        <v>5</v>
      </c>
      <c r="Z25" s="57"/>
      <c r="AA25" s="303">
        <f t="shared" si="8"/>
        <v>15.013599480626654</v>
      </c>
      <c r="AB25" s="304">
        <f t="shared" si="7"/>
        <v>0.74571500353778042</v>
      </c>
    </row>
    <row r="26" spans="1:28" ht="26" x14ac:dyDescent="0.35">
      <c r="A26" s="68" t="str">
        <f>'data entry DASHBOARD'!A38</f>
        <v xml:space="preserve">Hypoplastic left heart S. </v>
      </c>
      <c r="B26" s="84">
        <f>'data entry DASHBOARD'!B38</f>
        <v>2.8</v>
      </c>
      <c r="C26" s="84"/>
      <c r="D26" s="311">
        <v>1.51</v>
      </c>
      <c r="E26" s="130" t="s">
        <v>3</v>
      </c>
      <c r="F26" s="131">
        <v>1.23</v>
      </c>
      <c r="G26" s="129"/>
      <c r="H26" s="133">
        <v>1.86</v>
      </c>
      <c r="I26" s="134" t="s">
        <v>5</v>
      </c>
      <c r="J26" s="121"/>
      <c r="K26" s="128">
        <f t="shared" si="0"/>
        <v>280</v>
      </c>
      <c r="L26" s="123"/>
      <c r="M26" s="124">
        <f t="shared" si="1"/>
        <v>9.7985802296528146E-2</v>
      </c>
      <c r="N26" s="125"/>
      <c r="O26" s="125">
        <f t="shared" si="2"/>
        <v>4.6702065796623407E-2</v>
      </c>
      <c r="P26" s="125"/>
      <c r="Q26" s="125">
        <f t="shared" si="3"/>
        <v>0.15482006119102756</v>
      </c>
      <c r="R26" s="125"/>
      <c r="S26" s="126"/>
      <c r="T26" s="187">
        <f t="shared" si="15"/>
        <v>27.436024643027881</v>
      </c>
      <c r="U26" s="145" t="s">
        <v>3</v>
      </c>
      <c r="V26" s="145">
        <f t="shared" si="16"/>
        <v>13.076578423054555</v>
      </c>
      <c r="W26" s="122" t="s">
        <v>4</v>
      </c>
      <c r="X26" s="148">
        <f t="shared" si="17"/>
        <v>43.349617133487719</v>
      </c>
      <c r="Y26" s="148" t="s">
        <v>5</v>
      </c>
      <c r="Z26" s="57"/>
      <c r="AA26" s="303">
        <f t="shared" si="8"/>
        <v>26.192548303863717</v>
      </c>
      <c r="AB26" s="304">
        <f t="shared" si="7"/>
        <v>1.2434763391641646</v>
      </c>
    </row>
    <row r="27" spans="1:28" ht="26" x14ac:dyDescent="0.35">
      <c r="A27" s="68" t="str">
        <f>'data entry DASHBOARD'!A40</f>
        <v>Coarctation of aorta</v>
      </c>
      <c r="B27" s="84">
        <f>'data entry DASHBOARD'!B40</f>
        <v>3.2</v>
      </c>
      <c r="C27" s="84"/>
      <c r="D27" s="311">
        <v>1.24</v>
      </c>
      <c r="E27" s="130" t="s">
        <v>3</v>
      </c>
      <c r="F27" s="131">
        <v>1.01</v>
      </c>
      <c r="G27" s="129"/>
      <c r="H27" s="133">
        <v>1.51</v>
      </c>
      <c r="I27" s="134" t="s">
        <v>5</v>
      </c>
      <c r="J27" s="121"/>
      <c r="K27" s="128">
        <f t="shared" si="0"/>
        <v>320</v>
      </c>
      <c r="L27" s="123"/>
      <c r="M27" s="124">
        <f t="shared" si="1"/>
        <v>4.8633838191643193E-2</v>
      </c>
      <c r="N27" s="125"/>
      <c r="O27" s="125">
        <f t="shared" si="2"/>
        <v>2.1254727430572895E-3</v>
      </c>
      <c r="P27" s="125"/>
      <c r="Q27" s="125">
        <f t="shared" si="3"/>
        <v>9.7985802296528146E-2</v>
      </c>
      <c r="R27" s="125"/>
      <c r="S27" s="126"/>
      <c r="T27" s="187">
        <f t="shared" si="15"/>
        <v>15.562828221325821</v>
      </c>
      <c r="U27" s="145" t="s">
        <v>3</v>
      </c>
      <c r="V27" s="145">
        <f t="shared" si="16"/>
        <v>0.68015127777833262</v>
      </c>
      <c r="W27" s="122" t="s">
        <v>4</v>
      </c>
      <c r="X27" s="148">
        <f t="shared" si="17"/>
        <v>31.355456734889007</v>
      </c>
      <c r="Y27" s="148" t="s">
        <v>5</v>
      </c>
      <c r="Z27" s="57"/>
      <c r="AA27" s="303">
        <f t="shared" si="8"/>
        <v>14.820726250376701</v>
      </c>
      <c r="AB27" s="304">
        <f t="shared" si="7"/>
        <v>0.74210197094912012</v>
      </c>
    </row>
    <row r="28" spans="1:28" ht="26" x14ac:dyDescent="0.35">
      <c r="A28" s="68" t="str">
        <f>'data entry DASHBOARD'!A41</f>
        <v>Outflow tract defects</v>
      </c>
      <c r="B28" s="84">
        <f>'data entry DASHBOARD'!B41</f>
        <v>15.9</v>
      </c>
      <c r="C28" s="84"/>
      <c r="D28" s="311">
        <v>1.39</v>
      </c>
      <c r="E28" s="130" t="s">
        <v>3</v>
      </c>
      <c r="F28" s="131">
        <v>1.26</v>
      </c>
      <c r="G28" s="129"/>
      <c r="H28" s="133">
        <v>1.53</v>
      </c>
      <c r="I28" s="134" t="s">
        <v>5</v>
      </c>
      <c r="J28" s="121"/>
      <c r="K28" s="128">
        <f t="shared" si="0"/>
        <v>1590</v>
      </c>
      <c r="L28" s="123"/>
      <c r="M28" s="124">
        <f t="shared" si="1"/>
        <v>7.6698643670307529E-2</v>
      </c>
      <c r="N28" s="125"/>
      <c r="O28" s="125">
        <f t="shared" si="2"/>
        <v>5.2473990411036779E-2</v>
      </c>
      <c r="P28" s="125"/>
      <c r="Q28" s="125">
        <f t="shared" si="3"/>
        <v>0.10143859680651278</v>
      </c>
      <c r="R28" s="125"/>
      <c r="S28" s="126"/>
      <c r="T28" s="187">
        <f t="shared" si="15"/>
        <v>121.95084343578897</v>
      </c>
      <c r="U28" s="145" t="s">
        <v>3</v>
      </c>
      <c r="V28" s="145">
        <f t="shared" si="16"/>
        <v>83.433644753548478</v>
      </c>
      <c r="W28" s="122" t="s">
        <v>4</v>
      </c>
      <c r="X28" s="148">
        <f t="shared" si="17"/>
        <v>161.28736892235531</v>
      </c>
      <c r="Y28" s="148" t="s">
        <v>5</v>
      </c>
      <c r="Z28" s="57"/>
      <c r="AA28" s="303">
        <f t="shared" si="8"/>
        <v>116.29930119708055</v>
      </c>
      <c r="AB28" s="304">
        <f t="shared" si="7"/>
        <v>5.6515422387084158</v>
      </c>
    </row>
    <row r="29" spans="1:28" ht="26" x14ac:dyDescent="0.35">
      <c r="A29" s="68" t="str">
        <f>'data entry DASHBOARD'!A42</f>
        <v>Conotruncal defects</v>
      </c>
      <c r="B29" s="84">
        <f>'data entry DASHBOARD'!B42</f>
        <v>7.4</v>
      </c>
      <c r="C29" s="84"/>
      <c r="D29" s="311">
        <v>1.22</v>
      </c>
      <c r="E29" s="130" t="s">
        <v>3</v>
      </c>
      <c r="F29" s="131">
        <v>1.07</v>
      </c>
      <c r="G29" s="129"/>
      <c r="H29" s="133">
        <v>1.4</v>
      </c>
      <c r="I29" s="134" t="s">
        <v>5</v>
      </c>
      <c r="J29" s="121"/>
      <c r="K29" s="128">
        <f t="shared" si="0"/>
        <v>740</v>
      </c>
      <c r="L29" s="123"/>
      <c r="M29" s="124">
        <f t="shared" si="1"/>
        <v>4.476243241694209E-2</v>
      </c>
      <c r="N29" s="125"/>
      <c r="O29" s="125">
        <f t="shared" si="2"/>
        <v>1.4690957818919917E-2</v>
      </c>
      <c r="P29" s="125"/>
      <c r="Q29" s="125">
        <f t="shared" si="3"/>
        <v>7.8510873571691842E-2</v>
      </c>
      <c r="R29" s="125"/>
      <c r="S29" s="126"/>
      <c r="T29" s="187">
        <f t="shared" si="15"/>
        <v>33.12419998853715</v>
      </c>
      <c r="U29" s="145" t="s">
        <v>3</v>
      </c>
      <c r="V29" s="145">
        <f t="shared" si="16"/>
        <v>10.871308786000739</v>
      </c>
      <c r="W29" s="122" t="s">
        <v>4</v>
      </c>
      <c r="X29" s="148">
        <f t="shared" si="17"/>
        <v>58.098046443051963</v>
      </c>
      <c r="Y29" s="148" t="s">
        <v>5</v>
      </c>
      <c r="Z29" s="57"/>
      <c r="AA29" s="303">
        <f t="shared" si="8"/>
        <v>31.538577160544055</v>
      </c>
      <c r="AB29" s="304">
        <f t="shared" si="7"/>
        <v>1.5856228279930953</v>
      </c>
    </row>
    <row r="30" spans="1:28" ht="26" x14ac:dyDescent="0.35">
      <c r="A30" s="64" t="s">
        <v>17</v>
      </c>
      <c r="B30" s="84">
        <f>'data entry DASHBOARD'!B43</f>
        <v>6.12</v>
      </c>
      <c r="C30" s="84"/>
      <c r="D30" s="311">
        <v>1.22</v>
      </c>
      <c r="E30" s="130" t="s">
        <v>3</v>
      </c>
      <c r="F30" s="131">
        <v>1.0900000000000001</v>
      </c>
      <c r="G30" s="129" t="s">
        <v>4</v>
      </c>
      <c r="H30" s="133">
        <v>1.35</v>
      </c>
      <c r="I30" s="134" t="s">
        <v>5</v>
      </c>
      <c r="J30" s="121"/>
      <c r="K30" s="128">
        <f t="shared" si="0"/>
        <v>612</v>
      </c>
      <c r="L30" s="123"/>
      <c r="M30" s="124">
        <f t="shared" si="1"/>
        <v>4.476243241694209E-2</v>
      </c>
      <c r="N30" s="125" t="s">
        <v>3</v>
      </c>
      <c r="O30" s="125">
        <f t="shared" si="2"/>
        <v>1.8809423354298124E-2</v>
      </c>
      <c r="P30" s="125" t="s">
        <v>4</v>
      </c>
      <c r="Q30" s="125">
        <f t="shared" si="3"/>
        <v>6.9377879112186513E-2</v>
      </c>
      <c r="R30" s="125" t="s">
        <v>5</v>
      </c>
      <c r="S30" s="126"/>
      <c r="T30" s="187">
        <f>M30*$K30</f>
        <v>27.39460863916856</v>
      </c>
      <c r="U30" s="145" t="s">
        <v>3</v>
      </c>
      <c r="V30" s="145">
        <f>O30*$K30</f>
        <v>11.511367092830453</v>
      </c>
      <c r="W30" s="122" t="s">
        <v>4</v>
      </c>
      <c r="X30" s="148">
        <f>Q30*$K30</f>
        <v>42.459262016658144</v>
      </c>
      <c r="Y30" s="148" t="s">
        <v>5</v>
      </c>
      <c r="Z30" s="57"/>
      <c r="AA30" s="303">
        <f t="shared" si="8"/>
        <v>26.083255705747245</v>
      </c>
      <c r="AB30" s="304">
        <f t="shared" si="7"/>
        <v>1.3113529334213148</v>
      </c>
    </row>
    <row r="31" spans="1:28" ht="26" x14ac:dyDescent="0.35">
      <c r="A31" s="64" t="s">
        <v>37</v>
      </c>
      <c r="B31" s="84">
        <f>'data entry DASHBOARD'!B44</f>
        <v>9.57</v>
      </c>
      <c r="C31" s="84"/>
      <c r="D31" s="311">
        <v>1.1299999999999999</v>
      </c>
      <c r="E31" s="130" t="s">
        <v>3</v>
      </c>
      <c r="F31" s="131">
        <v>1.04</v>
      </c>
      <c r="G31" s="129" t="s">
        <v>4</v>
      </c>
      <c r="H31" s="133">
        <v>1.23</v>
      </c>
      <c r="I31" s="134" t="s">
        <v>5</v>
      </c>
      <c r="J31" s="121"/>
      <c r="K31" s="128">
        <f t="shared" si="0"/>
        <v>957</v>
      </c>
      <c r="L31" s="123"/>
      <c r="M31" s="124">
        <f t="shared" si="1"/>
        <v>2.6943922778269687E-2</v>
      </c>
      <c r="N31" s="125" t="s">
        <v>3</v>
      </c>
      <c r="O31" s="125">
        <f t="shared" si="2"/>
        <v>8.4480228453575595E-3</v>
      </c>
      <c r="P31" s="125" t="s">
        <v>4</v>
      </c>
      <c r="Q31" s="125">
        <f t="shared" si="3"/>
        <v>4.6702065796623407E-2</v>
      </c>
      <c r="R31" s="125" t="s">
        <v>5</v>
      </c>
      <c r="S31" s="126"/>
      <c r="T31" s="187">
        <f>M31*$K31</f>
        <v>25.785334098804089</v>
      </c>
      <c r="U31" s="145" t="s">
        <v>3</v>
      </c>
      <c r="V31" s="145">
        <f>O31*$K31</f>
        <v>8.0847578630071837</v>
      </c>
      <c r="W31" s="122" t="s">
        <v>4</v>
      </c>
      <c r="X31" s="148">
        <f>Q31*$K31</f>
        <v>44.693876967368602</v>
      </c>
      <c r="Y31" s="148" t="s">
        <v>5</v>
      </c>
      <c r="Z31" s="57"/>
      <c r="AA31" s="303">
        <f t="shared" si="8"/>
        <v>24.529112920080792</v>
      </c>
      <c r="AB31" s="304">
        <f t="shared" si="7"/>
        <v>1.2562211787232975</v>
      </c>
    </row>
    <row r="32" spans="1:28" ht="26" x14ac:dyDescent="0.35">
      <c r="A32" s="64" t="s">
        <v>53</v>
      </c>
      <c r="B32" s="84">
        <f>'data entry DASHBOARD'!B45</f>
        <v>2.92</v>
      </c>
      <c r="C32" s="84"/>
      <c r="D32" s="311">
        <v>1.64</v>
      </c>
      <c r="E32" s="130" t="s">
        <v>3</v>
      </c>
      <c r="F32" s="131">
        <v>1.35</v>
      </c>
      <c r="G32" s="129" t="s">
        <v>4</v>
      </c>
      <c r="H32" s="133">
        <v>2</v>
      </c>
      <c r="I32" s="134" t="s">
        <v>5</v>
      </c>
      <c r="J32" s="121"/>
      <c r="K32" s="128">
        <f t="shared" si="0"/>
        <v>292</v>
      </c>
      <c r="L32" s="123"/>
      <c r="M32" s="124">
        <f t="shared" si="1"/>
        <v>0.11996620670233735</v>
      </c>
      <c r="N32" s="125" t="s">
        <v>3</v>
      </c>
      <c r="O32" s="125">
        <f t="shared" si="2"/>
        <v>6.9377879112186513E-2</v>
      </c>
      <c r="P32" s="125" t="s">
        <v>4</v>
      </c>
      <c r="Q32" s="125">
        <f t="shared" si="3"/>
        <v>0.17559769167353667</v>
      </c>
      <c r="R32" s="125" t="s">
        <v>5</v>
      </c>
      <c r="S32" s="126"/>
      <c r="T32" s="187">
        <f>M32*$K32</f>
        <v>35.030132357082508</v>
      </c>
      <c r="U32" s="145" t="s">
        <v>3</v>
      </c>
      <c r="V32" s="145">
        <f>O32*$K32</f>
        <v>20.258340700758463</v>
      </c>
      <c r="W32" s="122" t="s">
        <v>4</v>
      </c>
      <c r="X32" s="148">
        <f>Q32*$K32</f>
        <v>51.274525968672705</v>
      </c>
      <c r="Y32" s="148" t="s">
        <v>5</v>
      </c>
      <c r="Z32" s="57"/>
      <c r="AA32" s="303">
        <f t="shared" si="8"/>
        <v>33.479445845255967</v>
      </c>
      <c r="AB32" s="304">
        <f t="shared" si="7"/>
        <v>1.5506865118265409</v>
      </c>
    </row>
    <row r="33" spans="1:49" ht="26" x14ac:dyDescent="0.35">
      <c r="A33" s="65" t="s">
        <v>188</v>
      </c>
      <c r="B33" s="80">
        <f>'data entry DASHBOARD'!B52</f>
        <v>4000</v>
      </c>
      <c r="C33" s="85"/>
      <c r="D33" s="312">
        <v>1.49</v>
      </c>
      <c r="E33" s="162" t="s">
        <v>3</v>
      </c>
      <c r="F33" s="163">
        <v>1.22</v>
      </c>
      <c r="G33" s="164" t="s">
        <v>4</v>
      </c>
      <c r="H33" s="165">
        <v>1.83</v>
      </c>
      <c r="I33" s="161" t="s">
        <v>5</v>
      </c>
      <c r="J33" s="149"/>
      <c r="K33" s="150">
        <f t="shared" si="0"/>
        <v>400000</v>
      </c>
      <c r="L33" s="151"/>
      <c r="M33" s="152">
        <f t="shared" si="1"/>
        <v>9.4506370147685995E-2</v>
      </c>
      <c r="N33" s="153" t="s">
        <v>3</v>
      </c>
      <c r="O33" s="153">
        <f t="shared" si="2"/>
        <v>4.476243241694209E-2</v>
      </c>
      <c r="P33" s="153" t="s">
        <v>4</v>
      </c>
      <c r="Q33" s="153">
        <f t="shared" si="3"/>
        <v>0.15023071236159383</v>
      </c>
      <c r="R33" s="153" t="s">
        <v>5</v>
      </c>
      <c r="S33" s="154"/>
      <c r="T33" s="188">
        <f>M33*$K33</f>
        <v>37802.548059074397</v>
      </c>
      <c r="U33" s="156" t="s">
        <v>3</v>
      </c>
      <c r="V33" s="156">
        <f>O33*$K33</f>
        <v>17904.972966776837</v>
      </c>
      <c r="W33" s="158"/>
      <c r="X33" s="160">
        <f>Q33*$K33</f>
        <v>60092.284944637533</v>
      </c>
      <c r="Y33" s="160" t="s">
        <v>5</v>
      </c>
      <c r="Z33" s="57"/>
      <c r="AA33" s="318">
        <f t="shared" si="8"/>
        <v>36082.923964530819</v>
      </c>
      <c r="AB33" s="319">
        <f t="shared" si="7"/>
        <v>1719.6240945435784</v>
      </c>
    </row>
    <row r="34" spans="1:49" ht="26" x14ac:dyDescent="0.35">
      <c r="A34" s="65" t="s">
        <v>159</v>
      </c>
      <c r="B34" s="85">
        <f>'data entry DASHBOARD'!B55</f>
        <v>1959</v>
      </c>
      <c r="C34" s="85"/>
      <c r="D34" s="312">
        <v>3.06</v>
      </c>
      <c r="E34" s="162" t="s">
        <v>3</v>
      </c>
      <c r="F34" s="163">
        <v>2.68</v>
      </c>
      <c r="G34" s="164"/>
      <c r="H34" s="165">
        <v>3.49</v>
      </c>
      <c r="I34" s="161" t="s">
        <v>5</v>
      </c>
      <c r="J34" s="149"/>
      <c r="K34" s="150">
        <f t="shared" si="0"/>
        <v>195900</v>
      </c>
      <c r="L34" s="151"/>
      <c r="M34" s="152">
        <f t="shared" si="1"/>
        <v>0.30496670790530866</v>
      </c>
      <c r="N34" s="153" t="s">
        <v>3</v>
      </c>
      <c r="O34" s="153">
        <f t="shared" si="2"/>
        <v>0.2635362045601839</v>
      </c>
      <c r="P34" s="153" t="s">
        <v>4</v>
      </c>
      <c r="Q34" s="153">
        <f t="shared" si="3"/>
        <v>0.34656324941027333</v>
      </c>
      <c r="R34" s="153" t="s">
        <v>5</v>
      </c>
      <c r="S34" s="154"/>
      <c r="T34" s="188">
        <f>M34*$K34</f>
        <v>59742.978078649969</v>
      </c>
      <c r="U34" s="156" t="s">
        <v>3</v>
      </c>
      <c r="V34" s="156">
        <f>O34*$K34</f>
        <v>51626.742473340026</v>
      </c>
      <c r="W34" s="158" t="s">
        <v>4</v>
      </c>
      <c r="X34" s="160">
        <f>Q34*$K34</f>
        <v>67891.740559472542</v>
      </c>
      <c r="Y34" s="160" t="s">
        <v>5</v>
      </c>
      <c r="Z34" s="57"/>
      <c r="AA34" s="320">
        <f t="shared" si="8"/>
        <v>57634.661828673779</v>
      </c>
      <c r="AB34" s="321">
        <f t="shared" si="7"/>
        <v>2108.3162499761893</v>
      </c>
    </row>
    <row r="35" spans="1:49" ht="26" x14ac:dyDescent="0.35">
      <c r="A35" s="563"/>
      <c r="B35" s="563"/>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201"/>
      <c r="AA35" s="58"/>
    </row>
    <row r="36" spans="1:49" ht="29" thickBot="1" x14ac:dyDescent="0.4">
      <c r="A36" s="500" t="s">
        <v>271</v>
      </c>
      <c r="B36" s="500"/>
      <c r="C36" s="500"/>
      <c r="D36" s="500"/>
      <c r="E36" s="500"/>
      <c r="F36" s="500"/>
      <c r="G36" s="500"/>
      <c r="H36" s="500"/>
      <c r="I36" s="500"/>
      <c r="J36" s="500"/>
      <c r="K36" s="500"/>
      <c r="L36" s="500"/>
      <c r="M36" s="500"/>
      <c r="N36" s="500"/>
      <c r="O36" s="500"/>
      <c r="P36" s="500"/>
      <c r="Q36" s="500"/>
      <c r="R36" s="500"/>
      <c r="S36" s="500"/>
      <c r="T36" s="500"/>
      <c r="U36" s="500"/>
      <c r="V36" s="500"/>
      <c r="W36" s="500"/>
      <c r="X36" s="500"/>
      <c r="Y36" s="500"/>
      <c r="Z36" s="200"/>
    </row>
    <row r="37" spans="1:49" ht="48.75" customHeight="1" x14ac:dyDescent="0.35">
      <c r="A37" s="560" t="s">
        <v>266</v>
      </c>
      <c r="B37" s="561"/>
      <c r="C37" s="561"/>
      <c r="D37" s="561"/>
      <c r="E37" s="561"/>
      <c r="F37" s="561"/>
      <c r="G37" s="561"/>
      <c r="H37" s="561"/>
      <c r="I37" s="561"/>
      <c r="J37" s="561"/>
      <c r="K37" s="561"/>
      <c r="L37" s="561"/>
      <c r="M37" s="561"/>
      <c r="N37" s="561"/>
      <c r="O37" s="561"/>
      <c r="P37" s="561"/>
      <c r="Q37" s="561"/>
      <c r="R37" s="561"/>
      <c r="S37" s="561"/>
      <c r="T37" s="561"/>
      <c r="U37" s="561"/>
      <c r="V37" s="561"/>
      <c r="W37" s="561"/>
      <c r="X37" s="561"/>
      <c r="Y37" s="562"/>
      <c r="Z37" s="276"/>
      <c r="AA37" s="36"/>
      <c r="AB37" s="13"/>
      <c r="AC37" s="13"/>
      <c r="AD37" s="13"/>
      <c r="AE37" s="13"/>
      <c r="AF37" s="13"/>
      <c r="AG37" s="13"/>
      <c r="AH37" s="13"/>
      <c r="AI37" s="13"/>
      <c r="AJ37" s="13"/>
      <c r="AK37" s="13"/>
      <c r="AL37" s="13"/>
      <c r="AM37" s="13"/>
      <c r="AN37" s="13"/>
      <c r="AO37" s="13"/>
      <c r="AP37" s="13"/>
      <c r="AQ37" s="13"/>
      <c r="AR37" s="13"/>
      <c r="AS37" s="13"/>
      <c r="AT37" s="13"/>
      <c r="AU37" s="23"/>
      <c r="AW37" s="28"/>
    </row>
    <row r="38" spans="1:49" ht="39" customHeight="1" x14ac:dyDescent="0.35">
      <c r="A38" s="488" t="s">
        <v>267</v>
      </c>
      <c r="B38" s="489"/>
      <c r="C38" s="489"/>
      <c r="D38" s="489"/>
      <c r="E38" s="489"/>
      <c r="F38" s="489"/>
      <c r="G38" s="489"/>
      <c r="H38" s="489"/>
      <c r="I38" s="489"/>
      <c r="J38" s="489"/>
      <c r="K38" s="489"/>
      <c r="L38" s="489"/>
      <c r="M38" s="489"/>
      <c r="N38" s="489"/>
      <c r="O38" s="489"/>
      <c r="P38" s="489"/>
      <c r="Q38" s="489"/>
      <c r="R38" s="489"/>
      <c r="S38" s="489"/>
      <c r="T38" s="489"/>
      <c r="U38" s="489"/>
      <c r="V38" s="489"/>
      <c r="W38" s="489"/>
      <c r="X38" s="489"/>
      <c r="Y38" s="490"/>
      <c r="Z38" s="276"/>
      <c r="AA38" s="38"/>
      <c r="AB38" s="35"/>
      <c r="AC38" s="35"/>
      <c r="AD38" s="35"/>
      <c r="AE38" s="35"/>
      <c r="AF38" s="35"/>
      <c r="AG38" s="35"/>
      <c r="AH38" s="35"/>
      <c r="AI38" s="35"/>
      <c r="AJ38" s="35"/>
      <c r="AK38" s="35"/>
      <c r="AL38" s="35"/>
      <c r="AM38" s="35"/>
      <c r="AN38" s="35"/>
      <c r="AO38" s="35"/>
      <c r="AP38" s="35"/>
      <c r="AQ38" s="35"/>
      <c r="AR38" s="35"/>
      <c r="AS38" s="35"/>
      <c r="AT38" s="35"/>
      <c r="AU38" s="35"/>
    </row>
    <row r="39" spans="1:49" ht="39" customHeight="1" x14ac:dyDescent="0.35">
      <c r="A39" s="488" t="s">
        <v>268</v>
      </c>
      <c r="B39" s="489"/>
      <c r="C39" s="489"/>
      <c r="D39" s="489"/>
      <c r="E39" s="489"/>
      <c r="F39" s="489"/>
      <c r="G39" s="489"/>
      <c r="H39" s="489"/>
      <c r="I39" s="489"/>
      <c r="J39" s="489"/>
      <c r="K39" s="489"/>
      <c r="L39" s="489"/>
      <c r="M39" s="489"/>
      <c r="N39" s="489"/>
      <c r="O39" s="489"/>
      <c r="P39" s="489"/>
      <c r="Q39" s="489"/>
      <c r="R39" s="489"/>
      <c r="S39" s="489"/>
      <c r="T39" s="489"/>
      <c r="U39" s="489"/>
      <c r="V39" s="489"/>
      <c r="W39" s="489"/>
      <c r="X39" s="489"/>
      <c r="Y39" s="490"/>
      <c r="Z39" s="276"/>
      <c r="AA39" s="37"/>
      <c r="AB39" s="31"/>
      <c r="AC39" s="31"/>
      <c r="AD39" s="31"/>
      <c r="AE39" s="31"/>
      <c r="AF39" s="31"/>
      <c r="AG39" s="31"/>
      <c r="AH39" s="31"/>
      <c r="AI39" s="31"/>
      <c r="AJ39" s="31"/>
      <c r="AK39" s="31"/>
      <c r="AL39" s="31"/>
      <c r="AM39" s="31"/>
      <c r="AN39" s="31"/>
      <c r="AO39" s="31"/>
      <c r="AP39" s="31"/>
      <c r="AQ39" s="31"/>
      <c r="AR39" s="31"/>
      <c r="AS39" s="31"/>
      <c r="AT39" s="31"/>
      <c r="AU39" s="31"/>
      <c r="AW39" s="29"/>
    </row>
    <row r="40" spans="1:49" s="14" customFormat="1" ht="39" customHeight="1" x14ac:dyDescent="0.45">
      <c r="A40" s="488" t="s">
        <v>122</v>
      </c>
      <c r="B40" s="489"/>
      <c r="C40" s="489"/>
      <c r="D40" s="489"/>
      <c r="E40" s="489"/>
      <c r="F40" s="489"/>
      <c r="G40" s="489"/>
      <c r="H40" s="489"/>
      <c r="I40" s="489"/>
      <c r="J40" s="489"/>
      <c r="K40" s="489"/>
      <c r="L40" s="489"/>
      <c r="M40" s="489"/>
      <c r="N40" s="489"/>
      <c r="O40" s="489"/>
      <c r="P40" s="489"/>
      <c r="Q40" s="489"/>
      <c r="R40" s="489"/>
      <c r="S40" s="489"/>
      <c r="T40" s="489"/>
      <c r="U40" s="489"/>
      <c r="V40" s="489"/>
      <c r="W40" s="489"/>
      <c r="X40" s="489"/>
      <c r="Y40" s="490"/>
      <c r="Z40" s="276"/>
      <c r="AA40" s="39"/>
      <c r="AB40" s="34"/>
      <c r="AC40" s="34"/>
      <c r="AD40" s="34"/>
      <c r="AE40" s="34"/>
      <c r="AF40" s="34"/>
      <c r="AG40" s="34"/>
      <c r="AH40" s="34"/>
      <c r="AI40" s="34"/>
      <c r="AJ40" s="34"/>
      <c r="AK40" s="34"/>
      <c r="AL40" s="34"/>
      <c r="AM40" s="34"/>
      <c r="AN40" s="34"/>
      <c r="AO40" s="34"/>
      <c r="AP40" s="34"/>
      <c r="AQ40" s="34"/>
      <c r="AR40" s="34"/>
      <c r="AS40" s="34"/>
      <c r="AT40" s="34"/>
      <c r="AU40" s="34"/>
    </row>
    <row r="41" spans="1:49" ht="39" customHeight="1" x14ac:dyDescent="0.35">
      <c r="A41" s="514" t="s">
        <v>99</v>
      </c>
      <c r="B41" s="515"/>
      <c r="C41" s="515"/>
      <c r="D41" s="515"/>
      <c r="E41" s="515"/>
      <c r="F41" s="515"/>
      <c r="G41" s="515"/>
      <c r="H41" s="515"/>
      <c r="I41" s="515"/>
      <c r="J41" s="515"/>
      <c r="K41" s="515"/>
      <c r="L41" s="515"/>
      <c r="M41" s="515"/>
      <c r="N41" s="515"/>
      <c r="O41" s="515"/>
      <c r="P41" s="515"/>
      <c r="Q41" s="515"/>
      <c r="R41" s="515"/>
      <c r="S41" s="515"/>
      <c r="T41" s="515"/>
      <c r="U41" s="515"/>
      <c r="V41" s="515"/>
      <c r="W41" s="515"/>
      <c r="X41" s="515"/>
      <c r="Y41" s="516"/>
      <c r="Z41" s="276"/>
      <c r="AA41" s="37"/>
      <c r="AB41" s="32"/>
      <c r="AC41" s="32"/>
      <c r="AD41" s="32"/>
      <c r="AE41" s="32"/>
      <c r="AF41" s="32"/>
      <c r="AG41" s="32"/>
      <c r="AH41" s="32"/>
      <c r="AI41" s="32"/>
      <c r="AJ41" s="32"/>
      <c r="AK41" s="32"/>
      <c r="AL41" s="32"/>
      <c r="AM41" s="32"/>
      <c r="AN41" s="32"/>
      <c r="AO41" s="32"/>
      <c r="AP41" s="32"/>
      <c r="AQ41" s="32"/>
      <c r="AR41" s="32"/>
      <c r="AS41" s="32"/>
      <c r="AT41" s="32"/>
      <c r="AU41" s="32"/>
      <c r="AV41" s="32"/>
      <c r="AW41" s="18"/>
    </row>
    <row r="42" spans="1:49" ht="39" customHeight="1" x14ac:dyDescent="0.35">
      <c r="A42" s="555" t="s">
        <v>123</v>
      </c>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7"/>
      <c r="Z42" s="276"/>
      <c r="AA42" s="37"/>
      <c r="AB42" s="32"/>
      <c r="AC42" s="32"/>
      <c r="AD42" s="32"/>
      <c r="AE42" s="32"/>
      <c r="AF42" s="32"/>
      <c r="AG42" s="32"/>
      <c r="AH42" s="32"/>
      <c r="AI42" s="32"/>
      <c r="AJ42" s="32"/>
      <c r="AK42" s="32"/>
      <c r="AL42" s="32"/>
      <c r="AM42" s="32"/>
      <c r="AN42" s="32"/>
      <c r="AO42" s="32"/>
      <c r="AP42" s="32"/>
      <c r="AQ42" s="32"/>
      <c r="AR42" s="32"/>
      <c r="AS42" s="32"/>
      <c r="AT42" s="32"/>
      <c r="AU42" s="32"/>
      <c r="AV42" s="32"/>
      <c r="AW42" s="18"/>
    </row>
    <row r="43" spans="1:49" ht="39" customHeight="1" x14ac:dyDescent="0.35">
      <c r="A43" s="555" t="s">
        <v>269</v>
      </c>
      <c r="B43" s="556"/>
      <c r="C43" s="556"/>
      <c r="D43" s="556"/>
      <c r="E43" s="556"/>
      <c r="F43" s="556"/>
      <c r="G43" s="556"/>
      <c r="H43" s="556"/>
      <c r="I43" s="556"/>
      <c r="J43" s="556"/>
      <c r="K43" s="556"/>
      <c r="L43" s="556"/>
      <c r="M43" s="556"/>
      <c r="N43" s="556"/>
      <c r="O43" s="556"/>
      <c r="P43" s="556"/>
      <c r="Q43" s="556"/>
      <c r="R43" s="556"/>
      <c r="S43" s="556"/>
      <c r="T43" s="556"/>
      <c r="U43" s="556"/>
      <c r="V43" s="556"/>
      <c r="W43" s="556"/>
      <c r="X43" s="556"/>
      <c r="Y43" s="557"/>
      <c r="Z43" s="276"/>
      <c r="AA43" s="37"/>
      <c r="AB43" s="32"/>
      <c r="AC43" s="32"/>
      <c r="AD43" s="32"/>
      <c r="AE43" s="32"/>
      <c r="AF43" s="32"/>
      <c r="AG43" s="32"/>
      <c r="AH43" s="32"/>
      <c r="AI43" s="32"/>
      <c r="AJ43" s="32"/>
      <c r="AK43" s="32"/>
      <c r="AL43" s="32"/>
      <c r="AM43" s="32"/>
      <c r="AN43" s="32"/>
      <c r="AO43" s="32"/>
      <c r="AP43" s="32"/>
      <c r="AQ43" s="32"/>
      <c r="AR43" s="32"/>
      <c r="AS43" s="32"/>
      <c r="AT43" s="32"/>
      <c r="AU43" s="32"/>
      <c r="AV43" s="32"/>
      <c r="AW43" s="18"/>
    </row>
    <row r="44" spans="1:49" ht="39" customHeight="1" x14ac:dyDescent="0.35">
      <c r="A44" s="555" t="s">
        <v>270</v>
      </c>
      <c r="B44" s="556"/>
      <c r="C44" s="556"/>
      <c r="D44" s="556"/>
      <c r="E44" s="556"/>
      <c r="F44" s="556"/>
      <c r="G44" s="556"/>
      <c r="H44" s="556"/>
      <c r="I44" s="556"/>
      <c r="J44" s="556"/>
      <c r="K44" s="556"/>
      <c r="L44" s="556"/>
      <c r="M44" s="556"/>
      <c r="N44" s="556"/>
      <c r="O44" s="556"/>
      <c r="P44" s="556"/>
      <c r="Q44" s="556"/>
      <c r="R44" s="556"/>
      <c r="S44" s="556"/>
      <c r="T44" s="556"/>
      <c r="U44" s="556"/>
      <c r="V44" s="556"/>
      <c r="W44" s="556"/>
      <c r="X44" s="556"/>
      <c r="Y44" s="557"/>
      <c r="Z44" s="276"/>
      <c r="AA44" s="37"/>
      <c r="AB44" s="32"/>
      <c r="AC44" s="32"/>
      <c r="AD44" s="32"/>
      <c r="AE44" s="32"/>
      <c r="AF44" s="32"/>
      <c r="AG44" s="32"/>
      <c r="AH44" s="32"/>
      <c r="AI44" s="32"/>
      <c r="AJ44" s="32"/>
      <c r="AK44" s="32"/>
      <c r="AL44" s="32"/>
      <c r="AM44" s="32"/>
      <c r="AN44" s="32"/>
      <c r="AO44" s="32"/>
      <c r="AP44" s="32"/>
      <c r="AQ44" s="32"/>
      <c r="AR44" s="32"/>
      <c r="AS44" s="32"/>
      <c r="AT44" s="32"/>
      <c r="AU44" s="32"/>
      <c r="AV44" s="32"/>
      <c r="AW44" s="18"/>
    </row>
    <row r="45" spans="1:49" ht="39" customHeight="1" x14ac:dyDescent="0.35">
      <c r="A45" s="545" t="s">
        <v>96</v>
      </c>
      <c r="B45" s="546"/>
      <c r="C45" s="546"/>
      <c r="D45" s="546"/>
      <c r="E45" s="546"/>
      <c r="F45" s="546"/>
      <c r="G45" s="546"/>
      <c r="H45" s="546"/>
      <c r="I45" s="546"/>
      <c r="J45" s="546"/>
      <c r="K45" s="546"/>
      <c r="L45" s="546"/>
      <c r="M45" s="546"/>
      <c r="N45" s="546"/>
      <c r="O45" s="546"/>
      <c r="P45" s="546"/>
      <c r="Q45" s="546"/>
      <c r="R45" s="546"/>
      <c r="S45" s="546"/>
      <c r="T45" s="546"/>
      <c r="U45" s="546"/>
      <c r="V45" s="546"/>
      <c r="W45" s="546"/>
      <c r="X45" s="546"/>
      <c r="Y45" s="547"/>
      <c r="Z45" s="276"/>
      <c r="AA45" s="37"/>
      <c r="AB45" s="32"/>
      <c r="AC45" s="32"/>
      <c r="AD45" s="32"/>
      <c r="AE45" s="32"/>
      <c r="AF45" s="32"/>
      <c r="AG45" s="32"/>
      <c r="AH45" s="32"/>
      <c r="AI45" s="32"/>
      <c r="AJ45" s="32"/>
      <c r="AK45" s="32"/>
      <c r="AL45" s="32"/>
      <c r="AM45" s="32"/>
      <c r="AN45" s="32"/>
      <c r="AO45" s="32"/>
      <c r="AP45" s="32"/>
      <c r="AQ45" s="32"/>
      <c r="AR45" s="32"/>
      <c r="AS45" s="32"/>
      <c r="AT45" s="32"/>
      <c r="AU45" s="32"/>
      <c r="AV45" s="32"/>
      <c r="AW45" s="18"/>
    </row>
    <row r="46" spans="1:49" ht="39" customHeight="1" x14ac:dyDescent="0.35">
      <c r="A46" s="564" t="s">
        <v>95</v>
      </c>
      <c r="B46" s="565"/>
      <c r="C46" s="565"/>
      <c r="D46" s="565"/>
      <c r="E46" s="565"/>
      <c r="F46" s="565"/>
      <c r="G46" s="565"/>
      <c r="H46" s="565"/>
      <c r="I46" s="565"/>
      <c r="J46" s="565"/>
      <c r="K46" s="565"/>
      <c r="L46" s="565"/>
      <c r="M46" s="565"/>
      <c r="N46" s="565"/>
      <c r="O46" s="565"/>
      <c r="P46" s="565"/>
      <c r="Q46" s="565"/>
      <c r="R46" s="565"/>
      <c r="S46" s="565"/>
      <c r="T46" s="565"/>
      <c r="U46" s="565"/>
      <c r="V46" s="565"/>
      <c r="W46" s="565"/>
      <c r="X46" s="565"/>
      <c r="Y46" s="566"/>
      <c r="Z46" s="308"/>
      <c r="AA46" s="37"/>
      <c r="AB46" s="506"/>
      <c r="AC46" s="506"/>
      <c r="AD46" s="506"/>
      <c r="AE46" s="506"/>
      <c r="AF46" s="506"/>
      <c r="AG46" s="506"/>
      <c r="AH46" s="506"/>
      <c r="AI46" s="506"/>
      <c r="AJ46" s="506"/>
      <c r="AK46" s="506"/>
      <c r="AL46" s="506"/>
      <c r="AM46" s="506"/>
      <c r="AN46" s="506"/>
      <c r="AO46" s="506"/>
      <c r="AP46" s="506"/>
      <c r="AQ46" s="506"/>
      <c r="AR46" s="506"/>
      <c r="AS46" s="506"/>
      <c r="AT46" s="506"/>
      <c r="AU46" s="506"/>
      <c r="AV46" s="506"/>
    </row>
    <row r="47" spans="1:49" ht="39" customHeight="1" x14ac:dyDescent="0.35">
      <c r="A47" s="517" t="s">
        <v>93</v>
      </c>
      <c r="B47" s="518"/>
      <c r="C47" s="518"/>
      <c r="D47" s="518"/>
      <c r="E47" s="518"/>
      <c r="F47" s="518"/>
      <c r="G47" s="518"/>
      <c r="H47" s="518"/>
      <c r="I47" s="518"/>
      <c r="J47" s="518"/>
      <c r="K47" s="518"/>
      <c r="L47" s="518"/>
      <c r="M47" s="518"/>
      <c r="N47" s="518"/>
      <c r="O47" s="518"/>
      <c r="P47" s="518"/>
      <c r="Q47" s="518"/>
      <c r="R47" s="518"/>
      <c r="S47" s="518"/>
      <c r="T47" s="518"/>
      <c r="U47" s="518"/>
      <c r="V47" s="518"/>
      <c r="W47" s="518"/>
      <c r="X47" s="518"/>
      <c r="Y47" s="519"/>
      <c r="Z47" s="276"/>
      <c r="AA47" s="37"/>
      <c r="AB47" s="507"/>
      <c r="AC47" s="507"/>
      <c r="AD47" s="507"/>
      <c r="AE47" s="507"/>
      <c r="AF47" s="507"/>
      <c r="AG47" s="507"/>
      <c r="AH47" s="507"/>
      <c r="AI47" s="507"/>
      <c r="AJ47" s="507"/>
      <c r="AK47" s="507"/>
      <c r="AL47" s="507"/>
      <c r="AM47" s="507"/>
      <c r="AN47" s="507"/>
      <c r="AO47" s="507"/>
      <c r="AP47" s="507"/>
      <c r="AQ47" s="507"/>
      <c r="AR47" s="507"/>
      <c r="AS47" s="507"/>
      <c r="AT47" s="507"/>
      <c r="AU47" s="507"/>
      <c r="AV47" s="507"/>
    </row>
    <row r="48" spans="1:49" ht="39" customHeight="1" x14ac:dyDescent="0.35">
      <c r="A48" s="517" t="s">
        <v>92</v>
      </c>
      <c r="B48" s="518"/>
      <c r="C48" s="518"/>
      <c r="D48" s="518"/>
      <c r="E48" s="518"/>
      <c r="F48" s="518"/>
      <c r="G48" s="518"/>
      <c r="H48" s="518"/>
      <c r="I48" s="518"/>
      <c r="J48" s="518"/>
      <c r="K48" s="518"/>
      <c r="L48" s="518"/>
      <c r="M48" s="518"/>
      <c r="N48" s="518"/>
      <c r="O48" s="518"/>
      <c r="P48" s="518"/>
      <c r="Q48" s="518"/>
      <c r="R48" s="518"/>
      <c r="S48" s="518"/>
      <c r="T48" s="518"/>
      <c r="U48" s="518"/>
      <c r="V48" s="518"/>
      <c r="W48" s="518"/>
      <c r="X48" s="518"/>
      <c r="Y48" s="519"/>
      <c r="Z48" s="276"/>
      <c r="AA48" s="37"/>
      <c r="AB48" s="508"/>
      <c r="AC48" s="508"/>
      <c r="AD48" s="508"/>
      <c r="AE48" s="508"/>
      <c r="AF48" s="508"/>
      <c r="AG48" s="508"/>
      <c r="AH48" s="508"/>
      <c r="AI48" s="508"/>
      <c r="AJ48" s="508"/>
      <c r="AK48" s="508"/>
      <c r="AL48" s="508"/>
      <c r="AM48" s="508"/>
      <c r="AN48" s="508"/>
      <c r="AO48" s="508"/>
      <c r="AP48" s="508"/>
      <c r="AQ48" s="508"/>
      <c r="AR48" s="508"/>
      <c r="AS48" s="508"/>
      <c r="AT48" s="508"/>
      <c r="AU48" s="508"/>
      <c r="AV48" s="508"/>
    </row>
    <row r="49" spans="1:50" s="71" customFormat="1" ht="39" customHeight="1" x14ac:dyDescent="0.35">
      <c r="A49" s="545" t="s">
        <v>127</v>
      </c>
      <c r="B49" s="546"/>
      <c r="C49" s="546"/>
      <c r="D49" s="546"/>
      <c r="E49" s="546"/>
      <c r="F49" s="546"/>
      <c r="G49" s="546"/>
      <c r="H49" s="546"/>
      <c r="I49" s="546"/>
      <c r="J49" s="546"/>
      <c r="K49" s="546"/>
      <c r="L49" s="546"/>
      <c r="M49" s="546"/>
      <c r="N49" s="546"/>
      <c r="O49" s="546"/>
      <c r="P49" s="546"/>
      <c r="Q49" s="546"/>
      <c r="R49" s="546"/>
      <c r="S49" s="546"/>
      <c r="T49" s="546"/>
      <c r="U49" s="546"/>
      <c r="V49" s="546"/>
      <c r="W49" s="546"/>
      <c r="X49" s="546"/>
      <c r="Y49" s="547"/>
      <c r="Z49" s="276"/>
      <c r="AA49" s="37"/>
      <c r="AB49" s="507"/>
      <c r="AC49" s="506"/>
      <c r="AD49" s="506"/>
      <c r="AE49" s="506"/>
      <c r="AF49" s="506"/>
      <c r="AG49" s="506"/>
      <c r="AH49" s="506"/>
      <c r="AI49" s="506"/>
      <c r="AJ49" s="506"/>
      <c r="AK49" s="506"/>
      <c r="AL49" s="506"/>
      <c r="AM49" s="506"/>
      <c r="AN49" s="506"/>
      <c r="AO49" s="506"/>
      <c r="AP49" s="506"/>
      <c r="AQ49" s="506"/>
      <c r="AR49" s="506"/>
      <c r="AS49" s="506"/>
      <c r="AT49" s="506"/>
      <c r="AU49" s="506"/>
      <c r="AV49" s="506"/>
    </row>
    <row r="50" spans="1:50" ht="39" customHeight="1" x14ac:dyDescent="0.35">
      <c r="A50" s="528" t="s">
        <v>126</v>
      </c>
      <c r="B50" s="529"/>
      <c r="C50" s="529"/>
      <c r="D50" s="529"/>
      <c r="E50" s="529"/>
      <c r="F50" s="529"/>
      <c r="G50" s="529"/>
      <c r="H50" s="529"/>
      <c r="I50" s="529"/>
      <c r="J50" s="529"/>
      <c r="K50" s="529"/>
      <c r="L50" s="529"/>
      <c r="M50" s="529"/>
      <c r="N50" s="529"/>
      <c r="O50" s="529"/>
      <c r="P50" s="529"/>
      <c r="Q50" s="529"/>
      <c r="R50" s="529"/>
      <c r="S50" s="529"/>
      <c r="T50" s="529"/>
      <c r="U50" s="529"/>
      <c r="V50" s="529"/>
      <c r="W50" s="529"/>
      <c r="X50" s="529"/>
      <c r="Y50" s="530"/>
      <c r="Z50" s="276"/>
      <c r="AA50" s="37"/>
      <c r="AB50" s="31"/>
      <c r="AC50" s="32"/>
      <c r="AD50" s="32"/>
      <c r="AE50" s="32"/>
      <c r="AF50" s="32"/>
      <c r="AG50" s="32"/>
      <c r="AH50" s="32"/>
      <c r="AI50" s="32"/>
      <c r="AJ50" s="32"/>
      <c r="AK50" s="32"/>
      <c r="AL50" s="32"/>
      <c r="AM50" s="32"/>
      <c r="AN50" s="32"/>
      <c r="AO50" s="32"/>
      <c r="AP50" s="32"/>
      <c r="AQ50" s="32"/>
      <c r="AR50" s="32"/>
      <c r="AS50" s="32"/>
      <c r="AT50" s="32"/>
      <c r="AU50" s="32"/>
      <c r="AV50" s="32"/>
    </row>
    <row r="51" spans="1:50" ht="39" customHeight="1" thickBot="1" x14ac:dyDescent="0.4">
      <c r="A51" s="509" t="s">
        <v>102</v>
      </c>
      <c r="B51" s="510"/>
      <c r="C51" s="510"/>
      <c r="D51" s="510"/>
      <c r="E51" s="510"/>
      <c r="F51" s="510"/>
      <c r="G51" s="510"/>
      <c r="H51" s="510"/>
      <c r="I51" s="510"/>
      <c r="J51" s="510"/>
      <c r="K51" s="510"/>
      <c r="L51" s="510"/>
      <c r="M51" s="510"/>
      <c r="N51" s="510"/>
      <c r="O51" s="510"/>
      <c r="P51" s="510"/>
      <c r="Q51" s="510"/>
      <c r="R51" s="510"/>
      <c r="S51" s="510"/>
      <c r="T51" s="510"/>
      <c r="U51" s="510"/>
      <c r="V51" s="510"/>
      <c r="W51" s="510"/>
      <c r="X51" s="510"/>
      <c r="Y51" s="511"/>
      <c r="Z51" s="276"/>
      <c r="AA51" s="37"/>
      <c r="AB51" s="31"/>
      <c r="AC51" s="32"/>
      <c r="AD51" s="32"/>
      <c r="AE51" s="32"/>
      <c r="AF51" s="32"/>
      <c r="AG51" s="32"/>
      <c r="AH51" s="32"/>
      <c r="AI51" s="32"/>
      <c r="AJ51" s="32"/>
      <c r="AK51" s="32"/>
      <c r="AL51" s="32"/>
      <c r="AM51" s="32"/>
      <c r="AN51" s="32"/>
      <c r="AO51" s="32"/>
      <c r="AP51" s="32"/>
      <c r="AQ51" s="32"/>
      <c r="AR51" s="32"/>
      <c r="AS51" s="32"/>
      <c r="AT51" s="32"/>
      <c r="AU51" s="32"/>
      <c r="AV51" s="32"/>
    </row>
    <row r="52" spans="1:50" x14ac:dyDescent="0.35">
      <c r="A52" s="16"/>
      <c r="B52" s="16"/>
      <c r="C52" s="16"/>
      <c r="D52" s="16"/>
      <c r="E52" s="16"/>
      <c r="F52" s="16"/>
      <c r="G52" s="16"/>
      <c r="H52" s="16"/>
      <c r="I52" s="16"/>
      <c r="J52" s="16"/>
      <c r="K52" s="16"/>
      <c r="L52" s="16"/>
      <c r="M52" s="16"/>
      <c r="N52" s="16"/>
      <c r="O52" s="16"/>
      <c r="P52" s="16"/>
      <c r="Q52" s="16"/>
      <c r="R52" s="16"/>
      <c r="S52" s="16"/>
      <c r="T52" s="16"/>
      <c r="U52" s="41"/>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10"/>
    </row>
    <row r="53" spans="1:50" ht="18.75" customHeight="1" x14ac:dyDescent="0.35">
      <c r="A53" s="16"/>
      <c r="B53" s="16"/>
      <c r="C53" s="16"/>
      <c r="D53" s="16"/>
      <c r="E53" s="16"/>
      <c r="F53" s="16"/>
      <c r="G53" s="16"/>
      <c r="H53" s="16"/>
      <c r="I53" s="16"/>
      <c r="J53" s="16"/>
      <c r="K53" s="16"/>
      <c r="L53" s="16"/>
      <c r="M53" s="16"/>
      <c r="N53" s="16"/>
      <c r="O53" s="16"/>
      <c r="P53" s="16"/>
      <c r="Q53" s="16"/>
      <c r="R53" s="16"/>
      <c r="S53" s="16"/>
      <c r="T53" s="16"/>
      <c r="U53" s="41"/>
      <c r="AX53" s="33"/>
    </row>
    <row r="54" spans="1:50" x14ac:dyDescent="0.35">
      <c r="L54" s="12"/>
      <c r="O54" s="12"/>
      <c r="AC54" s="16"/>
      <c r="AD54" s="16"/>
      <c r="AE54" s="16"/>
      <c r="AF54" s="16"/>
      <c r="AG54" s="16"/>
      <c r="AH54" s="16"/>
      <c r="AI54" s="16"/>
      <c r="AJ54" s="16"/>
      <c r="AK54" s="16"/>
      <c r="AL54" s="16"/>
      <c r="AM54" s="16"/>
      <c r="AN54" s="16"/>
      <c r="AO54" s="16"/>
      <c r="AP54" s="16"/>
      <c r="AQ54" s="16"/>
      <c r="AR54" s="16"/>
      <c r="AS54" s="16"/>
      <c r="AT54" s="2"/>
      <c r="AU54" s="2"/>
      <c r="AV54" s="2"/>
      <c r="AW54" s="2"/>
      <c r="AX54" s="2"/>
    </row>
  </sheetData>
  <sheetProtection selectLockedCells="1"/>
  <mergeCells count="32">
    <mergeCell ref="A45:Y45"/>
    <mergeCell ref="A46:Y46"/>
    <mergeCell ref="AB46:AV46"/>
    <mergeCell ref="A47:Y47"/>
    <mergeCell ref="AB47:AV47"/>
    <mergeCell ref="AB52:AW52"/>
    <mergeCell ref="A48:Y48"/>
    <mergeCell ref="AB48:AV48"/>
    <mergeCell ref="A49:Y49"/>
    <mergeCell ref="AB49:AV49"/>
    <mergeCell ref="A51:Y51"/>
    <mergeCell ref="A50:Y50"/>
    <mergeCell ref="A41:Y41"/>
    <mergeCell ref="D7:I7"/>
    <mergeCell ref="K7:Y7"/>
    <mergeCell ref="A44:Y44"/>
    <mergeCell ref="A43:Y43"/>
    <mergeCell ref="D8:I8"/>
    <mergeCell ref="M8:R8"/>
    <mergeCell ref="T8:Y8"/>
    <mergeCell ref="A36:Y36"/>
    <mergeCell ref="A37:Y37"/>
    <mergeCell ref="A38:Y38"/>
    <mergeCell ref="A39:Y39"/>
    <mergeCell ref="A40:Y40"/>
    <mergeCell ref="A35:Y35"/>
    <mergeCell ref="A42:Y42"/>
    <mergeCell ref="AA4:AA5"/>
    <mergeCell ref="AB4:AB5"/>
    <mergeCell ref="D3:Y6"/>
    <mergeCell ref="AA3:AB3"/>
    <mergeCell ref="A1:AB1"/>
  </mergeCells>
  <conditionalFormatting sqref="M9:M34">
    <cfRule type="dataBar" priority="1">
      <dataBar>
        <cfvo type="min"/>
        <cfvo type="max"/>
        <color rgb="FFD6007B"/>
      </dataBar>
    </cfRule>
  </conditionalFormatting>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56"/>
  <sheetViews>
    <sheetView zoomScaleNormal="100" workbookViewId="0">
      <selection activeCell="A2" sqref="A2"/>
    </sheetView>
  </sheetViews>
  <sheetFormatPr defaultColWidth="9.1796875" defaultRowHeight="14.5" x14ac:dyDescent="0.35"/>
  <cols>
    <col min="1" max="1" width="28.7265625" style="191" customWidth="1"/>
    <col min="2" max="2" width="9.1796875" style="189"/>
    <col min="3" max="3" width="16.81640625" style="189" customWidth="1"/>
    <col min="4" max="4" width="39" style="190" customWidth="1"/>
    <col min="5" max="10" width="9.1796875" style="190"/>
    <col min="11" max="11" width="9.1796875" style="190" customWidth="1"/>
    <col min="12" max="33" width="9.1796875" style="190"/>
    <col min="34" max="34" width="18.7265625" style="190" customWidth="1"/>
    <col min="35" max="35" width="17.81640625" style="190" customWidth="1"/>
    <col min="36" max="16384" width="9.1796875" style="190"/>
  </cols>
  <sheetData>
    <row r="1" spans="1:14" ht="49.5" customHeight="1" x14ac:dyDescent="0.55000000000000004">
      <c r="A1" s="567" t="s">
        <v>279</v>
      </c>
      <c r="B1" s="567"/>
      <c r="C1" s="567"/>
      <c r="D1" s="567"/>
      <c r="E1" s="567"/>
      <c r="F1" s="567"/>
      <c r="G1" s="567"/>
      <c r="H1" s="567"/>
      <c r="I1" s="567"/>
      <c r="J1" s="567"/>
      <c r="K1" s="567"/>
      <c r="L1" s="567"/>
    </row>
    <row r="3" spans="1:14" s="193" customFormat="1" ht="18.5" x14ac:dyDescent="0.45">
      <c r="A3" s="192" t="s">
        <v>209</v>
      </c>
      <c r="F3" s="192" t="s">
        <v>211</v>
      </c>
    </row>
    <row r="4" spans="1:14" x14ac:dyDescent="0.35">
      <c r="F4" s="190" t="s">
        <v>210</v>
      </c>
    </row>
    <row r="8" spans="1:14" x14ac:dyDescent="0.35">
      <c r="N8" s="190" t="s">
        <v>0</v>
      </c>
    </row>
    <row r="26" spans="1:14" x14ac:dyDescent="0.35">
      <c r="A26" s="190" t="s">
        <v>194</v>
      </c>
      <c r="E26" s="190" t="s">
        <v>0</v>
      </c>
      <c r="F26" s="190" t="s">
        <v>206</v>
      </c>
    </row>
    <row r="27" spans="1:14" s="193" customFormat="1" x14ac:dyDescent="0.35">
      <c r="E27" s="193" t="s">
        <v>0</v>
      </c>
    </row>
    <row r="29" spans="1:14" ht="21" x14ac:dyDescent="0.5">
      <c r="A29" s="192" t="s">
        <v>246</v>
      </c>
      <c r="F29" s="199" t="s">
        <v>245</v>
      </c>
    </row>
    <row r="30" spans="1:14" x14ac:dyDescent="0.35">
      <c r="F30" s="190" t="s">
        <v>210</v>
      </c>
      <c r="N30" s="190" t="s">
        <v>0</v>
      </c>
    </row>
    <row r="39" spans="18:36" ht="18.5" x14ac:dyDescent="0.45">
      <c r="R39" s="192"/>
      <c r="AH39" s="192"/>
    </row>
    <row r="41" spans="18:36" x14ac:dyDescent="0.35">
      <c r="AJ41" s="194"/>
    </row>
    <row r="42" spans="18:36" x14ac:dyDescent="0.35">
      <c r="AJ42" s="194"/>
    </row>
    <row r="43" spans="18:36" x14ac:dyDescent="0.35">
      <c r="AJ43" s="194"/>
    </row>
    <row r="44" spans="18:36" x14ac:dyDescent="0.35">
      <c r="AJ44" s="194"/>
    </row>
    <row r="45" spans="18:36" x14ac:dyDescent="0.35">
      <c r="AJ45" s="194"/>
    </row>
    <row r="46" spans="18:36" x14ac:dyDescent="0.35">
      <c r="AJ46" s="194"/>
    </row>
    <row r="47" spans="18:36" x14ac:dyDescent="0.35">
      <c r="AJ47" s="194"/>
    </row>
    <row r="48" spans="18:36" x14ac:dyDescent="0.35">
      <c r="AJ48" s="194"/>
    </row>
    <row r="49" spans="1:36" x14ac:dyDescent="0.35">
      <c r="AJ49" s="194"/>
    </row>
    <row r="52" spans="1:36" x14ac:dyDescent="0.35">
      <c r="A52" s="195" t="s">
        <v>195</v>
      </c>
      <c r="E52" s="190" t="s">
        <v>0</v>
      </c>
      <c r="F52" s="190" t="s">
        <v>206</v>
      </c>
    </row>
    <row r="54" spans="1:36" ht="18.5" x14ac:dyDescent="0.45">
      <c r="A54" s="196" t="s">
        <v>207</v>
      </c>
    </row>
    <row r="55" spans="1:36" ht="21" x14ac:dyDescent="0.5">
      <c r="F55" s="199" t="s">
        <v>212</v>
      </c>
    </row>
    <row r="56" spans="1:36" x14ac:dyDescent="0.35">
      <c r="F56" s="190" t="s">
        <v>213</v>
      </c>
    </row>
    <row r="79" spans="18:18" ht="18.5" x14ac:dyDescent="0.45">
      <c r="R79" s="192"/>
    </row>
    <row r="81" spans="5:13" x14ac:dyDescent="0.35">
      <c r="E81" s="193"/>
      <c r="F81" s="193"/>
      <c r="G81" s="193"/>
      <c r="H81" s="193"/>
      <c r="I81" s="193"/>
      <c r="J81" s="193"/>
      <c r="K81" s="193"/>
      <c r="L81" s="193"/>
      <c r="M81" s="193"/>
    </row>
    <row r="82" spans="5:13" x14ac:dyDescent="0.35">
      <c r="E82" s="190" t="s">
        <v>0</v>
      </c>
    </row>
    <row r="83" spans="5:13" x14ac:dyDescent="0.35">
      <c r="E83" s="190" t="s">
        <v>0</v>
      </c>
    </row>
    <row r="84" spans="5:13" x14ac:dyDescent="0.35">
      <c r="E84" s="190" t="s">
        <v>0</v>
      </c>
    </row>
    <row r="85" spans="5:13" x14ac:dyDescent="0.35">
      <c r="E85" s="190" t="s">
        <v>0</v>
      </c>
    </row>
    <row r="86" spans="5:13" x14ac:dyDescent="0.35">
      <c r="E86" s="190" t="s">
        <v>0</v>
      </c>
    </row>
    <row r="87" spans="5:13" x14ac:dyDescent="0.35">
      <c r="E87" s="190" t="s">
        <v>0</v>
      </c>
    </row>
    <row r="88" spans="5:13" x14ac:dyDescent="0.35">
      <c r="E88" s="190" t="s">
        <v>0</v>
      </c>
    </row>
    <row r="89" spans="5:13" x14ac:dyDescent="0.35">
      <c r="E89" s="190" t="s">
        <v>0</v>
      </c>
    </row>
    <row r="105" spans="1:13" x14ac:dyDescent="0.35">
      <c r="E105" s="193"/>
      <c r="F105" s="193"/>
      <c r="G105" s="193"/>
      <c r="H105" s="193"/>
      <c r="I105" s="193"/>
      <c r="J105" s="193"/>
      <c r="K105" s="193"/>
      <c r="L105" s="193"/>
      <c r="M105" s="193"/>
    </row>
    <row r="106" spans="1:13" x14ac:dyDescent="0.35">
      <c r="A106" t="s">
        <v>198</v>
      </c>
      <c r="E106" s="190" t="s">
        <v>0</v>
      </c>
      <c r="F106" s="190" t="s">
        <v>206</v>
      </c>
    </row>
    <row r="107" spans="1:13" x14ac:dyDescent="0.35">
      <c r="E107" s="190" t="s">
        <v>0</v>
      </c>
    </row>
    <row r="109" spans="1:13" x14ac:dyDescent="0.35">
      <c r="E109" s="190" t="s">
        <v>0</v>
      </c>
    </row>
    <row r="110" spans="1:13" ht="18.5" x14ac:dyDescent="0.45">
      <c r="A110" s="192" t="s">
        <v>208</v>
      </c>
    </row>
    <row r="111" spans="1:13" x14ac:dyDescent="0.35">
      <c r="A111" s="197" t="s">
        <v>157</v>
      </c>
      <c r="B111" s="198" t="s">
        <v>163</v>
      </c>
      <c r="C111" s="198" t="s">
        <v>147</v>
      </c>
      <c r="D111" s="193" t="s">
        <v>146</v>
      </c>
    </row>
    <row r="112" spans="1:13" x14ac:dyDescent="0.35">
      <c r="A112" s="191">
        <v>0.10299999999999999</v>
      </c>
      <c r="B112" s="189">
        <v>1</v>
      </c>
      <c r="C112" s="189" t="s">
        <v>154</v>
      </c>
      <c r="D112" s="190" t="s">
        <v>153</v>
      </c>
      <c r="E112" s="190" t="s">
        <v>0</v>
      </c>
    </row>
    <row r="113" spans="1:5" x14ac:dyDescent="0.35">
      <c r="A113" s="191">
        <v>0.13500000000000001</v>
      </c>
      <c r="B113" s="189">
        <v>2</v>
      </c>
      <c r="C113" s="189" t="s">
        <v>148</v>
      </c>
      <c r="D113" s="190" t="s">
        <v>145</v>
      </c>
      <c r="E113" s="190" t="s">
        <v>0</v>
      </c>
    </row>
    <row r="114" spans="1:5" x14ac:dyDescent="0.35">
      <c r="A114" s="191">
        <v>0.21099999999999999</v>
      </c>
      <c r="B114" s="189">
        <v>3</v>
      </c>
      <c r="C114" s="189" t="s">
        <v>148</v>
      </c>
      <c r="D114" s="190" t="s">
        <v>160</v>
      </c>
      <c r="E114" s="190" t="s">
        <v>0</v>
      </c>
    </row>
    <row r="115" spans="1:5" x14ac:dyDescent="0.35">
      <c r="A115" s="191">
        <v>0.214</v>
      </c>
      <c r="B115" s="189">
        <v>1</v>
      </c>
      <c r="C115" s="189" t="s">
        <v>151</v>
      </c>
      <c r="D115" s="190" t="s">
        <v>153</v>
      </c>
      <c r="E115" s="190" t="s">
        <v>0</v>
      </c>
    </row>
    <row r="116" spans="1:5" x14ac:dyDescent="0.35">
      <c r="A116" s="191">
        <v>0.29199999999999998</v>
      </c>
      <c r="B116" s="189">
        <v>4</v>
      </c>
      <c r="C116" s="189" t="s">
        <v>161</v>
      </c>
      <c r="D116" s="190" t="s">
        <v>162</v>
      </c>
      <c r="E116" s="190" t="s">
        <v>0</v>
      </c>
    </row>
    <row r="117" spans="1:5" x14ac:dyDescent="0.35">
      <c r="A117" s="191">
        <v>0.377</v>
      </c>
      <c r="B117" s="189">
        <v>5</v>
      </c>
      <c r="C117" s="189" t="s">
        <v>148</v>
      </c>
      <c r="D117" s="190" t="s">
        <v>168</v>
      </c>
      <c r="E117" s="190" t="s">
        <v>0</v>
      </c>
    </row>
    <row r="118" spans="1:5" x14ac:dyDescent="0.35">
      <c r="A118" s="191">
        <v>0.40100000000000002</v>
      </c>
      <c r="B118" s="189">
        <v>6</v>
      </c>
      <c r="C118" s="189" t="s">
        <v>155</v>
      </c>
      <c r="D118" s="190" t="s">
        <v>156</v>
      </c>
      <c r="E118" s="190" t="s">
        <v>0</v>
      </c>
    </row>
    <row r="119" spans="1:5" x14ac:dyDescent="0.35">
      <c r="A119" s="191">
        <v>0.40799999999999997</v>
      </c>
      <c r="B119" s="189">
        <v>7</v>
      </c>
      <c r="C119" s="189" t="s">
        <v>151</v>
      </c>
      <c r="D119" s="190" t="s">
        <v>152</v>
      </c>
      <c r="E119" s="190" t="s">
        <v>0</v>
      </c>
    </row>
    <row r="120" spans="1:5" x14ac:dyDescent="0.35">
      <c r="E120" s="190" t="s">
        <v>0</v>
      </c>
    </row>
    <row r="121" spans="1:5" x14ac:dyDescent="0.35">
      <c r="E121" s="190" t="s">
        <v>0</v>
      </c>
    </row>
    <row r="122" spans="1:5" x14ac:dyDescent="0.35">
      <c r="A122" s="193" t="s">
        <v>164</v>
      </c>
      <c r="E122" s="190" t="s">
        <v>0</v>
      </c>
    </row>
    <row r="123" spans="1:5" x14ac:dyDescent="0.35">
      <c r="A123" s="190" t="s">
        <v>177</v>
      </c>
      <c r="E123" s="190" t="s">
        <v>0</v>
      </c>
    </row>
    <row r="124" spans="1:5" x14ac:dyDescent="0.35">
      <c r="A124" s="190" t="s">
        <v>169</v>
      </c>
      <c r="E124" s="190" t="s">
        <v>0</v>
      </c>
    </row>
    <row r="125" spans="1:5" x14ac:dyDescent="0.35">
      <c r="A125" s="190" t="s">
        <v>178</v>
      </c>
      <c r="E125" s="190" t="s">
        <v>0</v>
      </c>
    </row>
    <row r="126" spans="1:5" x14ac:dyDescent="0.35">
      <c r="A126" s="190" t="s">
        <v>167</v>
      </c>
      <c r="E126" s="190" t="s">
        <v>0</v>
      </c>
    </row>
    <row r="127" spans="1:5" x14ac:dyDescent="0.35">
      <c r="A127" s="195" t="s">
        <v>170</v>
      </c>
      <c r="E127" s="190" t="s">
        <v>0</v>
      </c>
    </row>
    <row r="128" spans="1:5" x14ac:dyDescent="0.35">
      <c r="A128" s="190" t="s">
        <v>171</v>
      </c>
      <c r="E128" s="190" t="s">
        <v>0</v>
      </c>
    </row>
    <row r="129" spans="1:5" x14ac:dyDescent="0.35">
      <c r="A129" s="190" t="s">
        <v>176</v>
      </c>
      <c r="E129" s="190" t="s">
        <v>0</v>
      </c>
    </row>
    <row r="130" spans="1:5" x14ac:dyDescent="0.35">
      <c r="E130" s="190" t="s">
        <v>0</v>
      </c>
    </row>
    <row r="131" spans="1:5" x14ac:dyDescent="0.35">
      <c r="E131" s="190" t="s">
        <v>0</v>
      </c>
    </row>
    <row r="132" spans="1:5" x14ac:dyDescent="0.35">
      <c r="E132" s="190" t="s">
        <v>0</v>
      </c>
    </row>
    <row r="133" spans="1:5" x14ac:dyDescent="0.35">
      <c r="E133" s="190" t="s">
        <v>0</v>
      </c>
    </row>
    <row r="134" spans="1:5" ht="18.5" x14ac:dyDescent="0.45">
      <c r="A134" s="196" t="s">
        <v>190</v>
      </c>
      <c r="E134" s="190" t="s">
        <v>0</v>
      </c>
    </row>
    <row r="135" spans="1:5" x14ac:dyDescent="0.35">
      <c r="A135" s="197" t="s">
        <v>157</v>
      </c>
      <c r="B135" s="198" t="s">
        <v>163</v>
      </c>
      <c r="C135" s="198" t="s">
        <v>147</v>
      </c>
      <c r="D135" s="193" t="s">
        <v>146</v>
      </c>
      <c r="E135" s="190" t="s">
        <v>0</v>
      </c>
    </row>
    <row r="136" spans="1:5" x14ac:dyDescent="0.35">
      <c r="A136" s="191">
        <v>0.06</v>
      </c>
      <c r="B136" s="189">
        <v>1</v>
      </c>
      <c r="C136" s="189" t="s">
        <v>155</v>
      </c>
      <c r="D136" s="190" t="s">
        <v>156</v>
      </c>
      <c r="E136" s="190" t="s">
        <v>0</v>
      </c>
    </row>
    <row r="137" spans="1:5" x14ac:dyDescent="0.35">
      <c r="A137" s="191">
        <v>0.124</v>
      </c>
      <c r="B137" s="189">
        <v>2</v>
      </c>
      <c r="C137" s="189" t="s">
        <v>165</v>
      </c>
      <c r="D137" s="190" t="s">
        <v>166</v>
      </c>
      <c r="E137" s="190" t="s">
        <v>0</v>
      </c>
    </row>
    <row r="138" spans="1:5" x14ac:dyDescent="0.35">
      <c r="A138" s="191">
        <v>0.161</v>
      </c>
      <c r="B138" s="189">
        <v>3</v>
      </c>
      <c r="C138" s="189" t="s">
        <v>161</v>
      </c>
      <c r="D138" s="190" t="s">
        <v>162</v>
      </c>
      <c r="E138" s="190" t="s">
        <v>0</v>
      </c>
    </row>
    <row r="139" spans="1:5" x14ac:dyDescent="0.35">
      <c r="A139" s="191">
        <v>0.184</v>
      </c>
      <c r="B139" s="189">
        <v>4</v>
      </c>
      <c r="C139" s="189" t="s">
        <v>148</v>
      </c>
      <c r="D139" s="190" t="s">
        <v>160</v>
      </c>
      <c r="E139" s="190" t="s">
        <v>0</v>
      </c>
    </row>
    <row r="140" spans="1:5" x14ac:dyDescent="0.35">
      <c r="A140" s="191">
        <v>0.19600000000000001</v>
      </c>
      <c r="B140" s="189">
        <v>5</v>
      </c>
      <c r="C140" s="189" t="s">
        <v>184</v>
      </c>
      <c r="D140" s="190" t="s">
        <v>185</v>
      </c>
      <c r="E140" s="190" t="s">
        <v>0</v>
      </c>
    </row>
    <row r="141" spans="1:5" x14ac:dyDescent="0.35">
      <c r="A141" s="191">
        <v>0.23499999999999999</v>
      </c>
      <c r="B141" s="189">
        <v>6</v>
      </c>
      <c r="C141" s="189" t="s">
        <v>179</v>
      </c>
      <c r="D141" s="190" t="s">
        <v>180</v>
      </c>
      <c r="E141" s="190" t="s">
        <v>0</v>
      </c>
    </row>
    <row r="142" spans="1:5" x14ac:dyDescent="0.35">
      <c r="A142" s="191">
        <v>0.26300000000000001</v>
      </c>
      <c r="B142" s="189">
        <v>7</v>
      </c>
      <c r="C142" s="189" t="s">
        <v>150</v>
      </c>
      <c r="D142" s="190" t="s">
        <v>149</v>
      </c>
      <c r="E142" s="190" t="s">
        <v>0</v>
      </c>
    </row>
    <row r="143" spans="1:5" x14ac:dyDescent="0.35">
      <c r="E143" s="190" t="s">
        <v>0</v>
      </c>
    </row>
    <row r="144" spans="1:5" x14ac:dyDescent="0.35">
      <c r="A144" s="193" t="s">
        <v>164</v>
      </c>
      <c r="E144" s="190" t="s">
        <v>0</v>
      </c>
    </row>
    <row r="145" spans="1:5" x14ac:dyDescent="0.35">
      <c r="A145" s="190" t="s">
        <v>172</v>
      </c>
      <c r="E145" s="190" t="s">
        <v>0</v>
      </c>
    </row>
    <row r="146" spans="1:5" x14ac:dyDescent="0.35">
      <c r="A146" s="195" t="s">
        <v>173</v>
      </c>
      <c r="E146" s="190" t="s">
        <v>0</v>
      </c>
    </row>
    <row r="147" spans="1:5" x14ac:dyDescent="0.35">
      <c r="A147" s="190" t="s">
        <v>174</v>
      </c>
      <c r="E147" s="190" t="s">
        <v>0</v>
      </c>
    </row>
    <row r="148" spans="1:5" x14ac:dyDescent="0.35">
      <c r="A148" s="190" t="s">
        <v>175</v>
      </c>
      <c r="E148" s="190" t="s">
        <v>0</v>
      </c>
    </row>
    <row r="149" spans="1:5" x14ac:dyDescent="0.35">
      <c r="A149" s="190" t="s">
        <v>183</v>
      </c>
      <c r="E149" s="190" t="s">
        <v>0</v>
      </c>
    </row>
    <row r="150" spans="1:5" x14ac:dyDescent="0.35">
      <c r="A150" s="190" t="s">
        <v>181</v>
      </c>
      <c r="E150" s="190" t="s">
        <v>0</v>
      </c>
    </row>
    <row r="151" spans="1:5" x14ac:dyDescent="0.35">
      <c r="A151" s="190" t="s">
        <v>182</v>
      </c>
      <c r="E151" s="190" t="s">
        <v>0</v>
      </c>
    </row>
    <row r="152" spans="1:5" x14ac:dyDescent="0.35">
      <c r="E152" s="190" t="s">
        <v>0</v>
      </c>
    </row>
    <row r="153" spans="1:5" x14ac:dyDescent="0.35">
      <c r="E153" s="190" t="s">
        <v>0</v>
      </c>
    </row>
    <row r="154" spans="1:5" x14ac:dyDescent="0.35">
      <c r="E154" s="190" t="s">
        <v>0</v>
      </c>
    </row>
    <row r="155" spans="1:5" x14ac:dyDescent="0.35">
      <c r="E155" s="190" t="s">
        <v>0</v>
      </c>
    </row>
    <row r="156" spans="1:5" x14ac:dyDescent="0.35">
      <c r="E156" s="190" t="s">
        <v>0</v>
      </c>
    </row>
  </sheetData>
  <sortState xmlns:xlrd2="http://schemas.microsoft.com/office/spreadsheetml/2017/richdata2" ref="A35:F39">
    <sortCondition ref="A35:A39"/>
  </sortState>
  <mergeCells count="1">
    <mergeCell ref="A1:L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33"/>
  <sheetViews>
    <sheetView zoomScaleNormal="100" workbookViewId="0">
      <selection activeCell="O14" sqref="O14"/>
    </sheetView>
  </sheetViews>
  <sheetFormatPr defaultColWidth="9.1796875" defaultRowHeight="14.5" x14ac:dyDescent="0.35"/>
  <cols>
    <col min="1" max="16" width="9.1796875" style="190"/>
    <col min="17" max="17" width="18.7265625" style="190" customWidth="1"/>
    <col min="18" max="18" width="17.81640625" style="190" customWidth="1"/>
    <col min="19" max="16384" width="9.1796875" style="190"/>
  </cols>
  <sheetData>
    <row r="1" spans="1:22" ht="56.25" customHeight="1" x14ac:dyDescent="0.55000000000000004">
      <c r="A1" s="567" t="s">
        <v>280</v>
      </c>
      <c r="B1" s="567"/>
      <c r="C1" s="567"/>
      <c r="D1" s="567"/>
      <c r="E1" s="567"/>
      <c r="F1" s="567"/>
      <c r="G1" s="567"/>
      <c r="H1" s="567"/>
      <c r="I1" s="567"/>
      <c r="J1" s="567"/>
      <c r="K1" s="567"/>
      <c r="L1" s="567"/>
      <c r="M1" s="567"/>
      <c r="N1" s="567"/>
      <c r="O1" s="567"/>
      <c r="P1" s="567"/>
      <c r="Q1" s="567"/>
      <c r="R1" s="567"/>
      <c r="S1" s="567"/>
      <c r="T1" s="567"/>
      <c r="U1" s="567"/>
      <c r="V1" s="567"/>
    </row>
    <row r="2" spans="1:22" ht="9" customHeight="1" x14ac:dyDescent="0.35"/>
    <row r="3" spans="1:22" ht="18.5" x14ac:dyDescent="0.45">
      <c r="A3" s="192" t="s">
        <v>202</v>
      </c>
      <c r="Q3" s="192" t="s">
        <v>214</v>
      </c>
    </row>
    <row r="4" spans="1:22" s="193" customFormat="1" x14ac:dyDescent="0.35"/>
    <row r="28" s="193" customFormat="1" x14ac:dyDescent="0.35"/>
    <row r="36" spans="1:19" x14ac:dyDescent="0.35">
      <c r="A36" s="190" t="s">
        <v>189</v>
      </c>
      <c r="O36" s="190" t="s">
        <v>0</v>
      </c>
      <c r="Q36" s="190" t="s">
        <v>206</v>
      </c>
    </row>
    <row r="40" spans="1:19" ht="18.5" x14ac:dyDescent="0.45">
      <c r="A40" s="192" t="s">
        <v>203</v>
      </c>
      <c r="Q40" s="192" t="s">
        <v>205</v>
      </c>
    </row>
    <row r="42" spans="1:19" x14ac:dyDescent="0.35">
      <c r="S42" s="194"/>
    </row>
    <row r="43" spans="1:19" x14ac:dyDescent="0.35">
      <c r="S43" s="194"/>
    </row>
    <row r="44" spans="1:19" x14ac:dyDescent="0.35">
      <c r="S44" s="194"/>
    </row>
    <row r="45" spans="1:19" x14ac:dyDescent="0.35">
      <c r="S45" s="194"/>
    </row>
    <row r="46" spans="1:19" x14ac:dyDescent="0.35">
      <c r="S46" s="194"/>
    </row>
    <row r="47" spans="1:19" x14ac:dyDescent="0.35">
      <c r="S47" s="194"/>
    </row>
    <row r="48" spans="1:19" x14ac:dyDescent="0.35">
      <c r="S48" s="194"/>
    </row>
    <row r="49" spans="19:19" x14ac:dyDescent="0.35">
      <c r="S49" s="194"/>
    </row>
    <row r="50" spans="19:19" x14ac:dyDescent="0.35">
      <c r="S50" s="194"/>
    </row>
    <row r="67" spans="1:17" x14ac:dyDescent="0.35">
      <c r="Q67" s="190" t="s">
        <v>0</v>
      </c>
    </row>
    <row r="68" spans="1:17" x14ac:dyDescent="0.35">
      <c r="Q68" s="190" t="s">
        <v>0</v>
      </c>
    </row>
    <row r="69" spans="1:17" x14ac:dyDescent="0.35">
      <c r="Q69" s="190" t="s">
        <v>0</v>
      </c>
    </row>
    <row r="76" spans="1:17" x14ac:dyDescent="0.35">
      <c r="A76" s="190" t="s">
        <v>189</v>
      </c>
      <c r="O76" s="190" t="s">
        <v>0</v>
      </c>
      <c r="Q76" s="190" t="s">
        <v>206</v>
      </c>
    </row>
    <row r="80" spans="1:17" ht="18.5" x14ac:dyDescent="0.45">
      <c r="A80" s="192" t="s">
        <v>204</v>
      </c>
    </row>
    <row r="133" spans="1:16" x14ac:dyDescent="0.35">
      <c r="A133" s="190" t="s">
        <v>189</v>
      </c>
      <c r="P133" s="190" t="s">
        <v>0</v>
      </c>
    </row>
  </sheetData>
  <mergeCells count="1">
    <mergeCell ref="A1:V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2580-E422-4DA3-BD51-53C3788B83B2}">
  <dimension ref="B1:Q64"/>
  <sheetViews>
    <sheetView workbookViewId="0">
      <selection activeCell="G14" sqref="G14"/>
    </sheetView>
  </sheetViews>
  <sheetFormatPr defaultRowHeight="14.5" x14ac:dyDescent="0.35"/>
  <cols>
    <col min="2" max="2" width="27.1796875" style="400" bestFit="1" customWidth="1"/>
    <col min="3" max="3" width="10.453125" bestFit="1" customWidth="1"/>
    <col min="4" max="4" width="17.26953125" bestFit="1" customWidth="1"/>
    <col min="5" max="5" width="10.453125" bestFit="1" customWidth="1"/>
    <col min="6" max="6" width="15.1796875" bestFit="1" customWidth="1"/>
    <col min="7" max="7" width="25" bestFit="1" customWidth="1"/>
    <col min="8" max="8" width="17.453125" customWidth="1"/>
    <col min="9" max="10" width="20" customWidth="1"/>
    <col min="11" max="11" width="23" customWidth="1"/>
    <col min="12" max="12" width="9.7265625" bestFit="1" customWidth="1"/>
    <col min="13" max="13" width="20.7265625" customWidth="1"/>
    <col min="14" max="14" width="17" customWidth="1"/>
  </cols>
  <sheetData>
    <row r="1" spans="2:17" ht="15" thickBot="1" x14ac:dyDescent="0.4">
      <c r="H1" s="415" t="s">
        <v>354</v>
      </c>
      <c r="I1" s="415" t="s">
        <v>354</v>
      </c>
      <c r="J1" s="415"/>
    </row>
    <row r="2" spans="2:17" ht="16.5" thickTop="1" thickBot="1" x14ac:dyDescent="0.4">
      <c r="H2" s="415">
        <v>1.31</v>
      </c>
      <c r="I2" s="415">
        <v>1.49</v>
      </c>
      <c r="J2" s="415" t="s">
        <v>355</v>
      </c>
      <c r="K2" s="406" t="s">
        <v>348</v>
      </c>
      <c r="L2" s="406">
        <v>12.8</v>
      </c>
    </row>
    <row r="3" spans="2:17" ht="22" thickTop="1" thickBot="1" x14ac:dyDescent="0.6">
      <c r="B3" s="401" t="s">
        <v>283</v>
      </c>
      <c r="C3" s="393" t="s">
        <v>284</v>
      </c>
      <c r="D3" s="393" t="s">
        <v>285</v>
      </c>
      <c r="E3" s="393" t="s">
        <v>286</v>
      </c>
      <c r="F3" s="393" t="s">
        <v>287</v>
      </c>
      <c r="G3" s="393" t="s">
        <v>288</v>
      </c>
      <c r="H3" s="414" t="s">
        <v>352</v>
      </c>
      <c r="I3" s="414" t="s">
        <v>353</v>
      </c>
      <c r="J3" s="414"/>
      <c r="K3" s="408" t="s">
        <v>350</v>
      </c>
    </row>
    <row r="4" spans="2:17" ht="18.75" customHeight="1" thickTop="1" thickBot="1" x14ac:dyDescent="0.4">
      <c r="K4" s="408" t="s">
        <v>349</v>
      </c>
      <c r="L4" s="405" t="s">
        <v>347</v>
      </c>
      <c r="Q4" t="s">
        <v>351</v>
      </c>
    </row>
    <row r="5" spans="2:17" ht="22" thickTop="1" thickBot="1" x14ac:dyDescent="0.4">
      <c r="B5" s="402" t="s">
        <v>290</v>
      </c>
      <c r="C5" s="395">
        <v>58149</v>
      </c>
      <c r="D5" s="394">
        <v>58.7</v>
      </c>
      <c r="E5" s="395">
        <v>62294</v>
      </c>
      <c r="F5" s="396">
        <v>1227.5999999999999</v>
      </c>
      <c r="G5" s="394">
        <v>989.1</v>
      </c>
      <c r="H5" s="409"/>
      <c r="K5" s="407" t="s">
        <v>290</v>
      </c>
      <c r="L5" s="407">
        <v>15.9</v>
      </c>
    </row>
    <row r="6" spans="2:17" ht="22" thickTop="1" thickBot="1" x14ac:dyDescent="0.4">
      <c r="B6" s="403" t="s">
        <v>291</v>
      </c>
      <c r="C6" s="397">
        <v>9359</v>
      </c>
      <c r="D6" s="398">
        <v>64.900000000000006</v>
      </c>
      <c r="E6" s="397">
        <v>5719</v>
      </c>
      <c r="F6" s="398">
        <v>779.6</v>
      </c>
      <c r="G6" s="398">
        <v>821.3</v>
      </c>
      <c r="H6" s="410"/>
      <c r="K6" s="406" t="s">
        <v>291</v>
      </c>
      <c r="L6" s="406">
        <v>12.2</v>
      </c>
    </row>
    <row r="7" spans="2:17" ht="22" thickTop="1" thickBot="1" x14ac:dyDescent="0.4">
      <c r="B7" s="402" t="s">
        <v>292</v>
      </c>
      <c r="C7" s="395">
        <v>78547</v>
      </c>
      <c r="D7" s="394">
        <v>54.9</v>
      </c>
      <c r="E7" s="395">
        <v>74082</v>
      </c>
      <c r="F7" s="396">
        <v>1006.7</v>
      </c>
      <c r="G7" s="394">
        <v>784.6</v>
      </c>
      <c r="H7" s="409"/>
      <c r="K7" s="407" t="s">
        <v>292</v>
      </c>
      <c r="L7" s="407">
        <v>11.5</v>
      </c>
    </row>
    <row r="8" spans="2:17" ht="22" thickTop="1" thickBot="1" x14ac:dyDescent="0.4">
      <c r="B8" s="403" t="s">
        <v>293</v>
      </c>
      <c r="C8" s="397">
        <v>35471</v>
      </c>
      <c r="D8" s="398">
        <v>60.2</v>
      </c>
      <c r="E8" s="397">
        <v>37855</v>
      </c>
      <c r="F8" s="399">
        <v>1242.9000000000001</v>
      </c>
      <c r="G8" s="398">
        <v>999.7</v>
      </c>
      <c r="H8" s="410"/>
      <c r="K8" s="406" t="s">
        <v>293</v>
      </c>
      <c r="L8" s="406">
        <v>15.3</v>
      </c>
    </row>
    <row r="9" spans="2:17" ht="22" thickTop="1" thickBot="1" x14ac:dyDescent="0.4">
      <c r="B9" s="402" t="s">
        <v>294</v>
      </c>
      <c r="C9" s="395">
        <v>419104</v>
      </c>
      <c r="D9" s="394">
        <v>52.8</v>
      </c>
      <c r="E9" s="395">
        <v>313161</v>
      </c>
      <c r="F9" s="394">
        <v>802.4</v>
      </c>
      <c r="G9" s="394">
        <v>686</v>
      </c>
      <c r="H9" s="409"/>
      <c r="K9" s="407" t="s">
        <v>294</v>
      </c>
      <c r="L9" s="407">
        <v>6.2</v>
      </c>
    </row>
    <row r="10" spans="2:17" ht="22" thickTop="1" thickBot="1" x14ac:dyDescent="0.4">
      <c r="B10" s="403" t="s">
        <v>295</v>
      </c>
      <c r="C10" s="397">
        <v>62383</v>
      </c>
      <c r="D10" s="398">
        <v>51.5</v>
      </c>
      <c r="E10" s="397">
        <v>46787</v>
      </c>
      <c r="F10" s="398">
        <v>801.2</v>
      </c>
      <c r="G10" s="398">
        <v>736.3</v>
      </c>
      <c r="H10" s="410"/>
      <c r="K10" s="406" t="s">
        <v>295</v>
      </c>
      <c r="L10" s="406">
        <v>8.8000000000000007</v>
      </c>
    </row>
    <row r="11" spans="2:17" ht="22" thickTop="1" thickBot="1" x14ac:dyDescent="0.4">
      <c r="B11" s="402" t="s">
        <v>296</v>
      </c>
      <c r="C11" s="395">
        <v>35332</v>
      </c>
      <c r="D11" s="394">
        <v>50.7</v>
      </c>
      <c r="E11" s="395">
        <v>34583</v>
      </c>
      <c r="F11" s="394">
        <v>953.7</v>
      </c>
      <c r="G11" s="394">
        <v>716.8</v>
      </c>
      <c r="H11" s="409"/>
      <c r="K11" s="407" t="s">
        <v>296</v>
      </c>
      <c r="L11" s="407">
        <v>7</v>
      </c>
    </row>
    <row r="12" spans="2:17" ht="22" thickTop="1" thickBot="1" x14ac:dyDescent="0.4">
      <c r="B12" s="403" t="s">
        <v>297</v>
      </c>
      <c r="C12" s="397">
        <v>10816</v>
      </c>
      <c r="D12" s="398">
        <v>57.3</v>
      </c>
      <c r="E12" s="397">
        <v>11351</v>
      </c>
      <c r="F12" s="399">
        <v>1114.5999999999999</v>
      </c>
      <c r="G12" s="398">
        <v>829.1</v>
      </c>
      <c r="H12" s="410"/>
      <c r="K12" s="406" t="s">
        <v>297</v>
      </c>
      <c r="L12" s="406">
        <v>11.2</v>
      </c>
    </row>
    <row r="13" spans="2:17" ht="22" thickTop="1" thickBot="1" x14ac:dyDescent="0.4">
      <c r="B13" s="402" t="s">
        <v>298</v>
      </c>
      <c r="C13" s="395">
        <v>8075</v>
      </c>
      <c r="D13" s="394">
        <v>44.9</v>
      </c>
      <c r="E13" s="395">
        <v>5385</v>
      </c>
      <c r="F13" s="394">
        <v>801.6</v>
      </c>
      <c r="G13" s="394">
        <v>789.6</v>
      </c>
      <c r="H13" s="409"/>
      <c r="K13" s="407" t="s">
        <v>298</v>
      </c>
      <c r="L13" s="407">
        <v>8.1999999999999993</v>
      </c>
    </row>
    <row r="14" spans="2:17" ht="22" thickTop="1" thickBot="1" x14ac:dyDescent="0.4">
      <c r="B14" s="403" t="s">
        <v>299</v>
      </c>
      <c r="C14" s="397">
        <v>224433</v>
      </c>
      <c r="D14" s="398">
        <v>55.6</v>
      </c>
      <c r="E14" s="397">
        <v>239119</v>
      </c>
      <c r="F14" s="399">
        <v>1074.9000000000001</v>
      </c>
      <c r="G14" s="398">
        <v>714.7</v>
      </c>
      <c r="H14" s="410"/>
      <c r="K14" s="406" t="s">
        <v>299</v>
      </c>
      <c r="L14" s="406">
        <v>9.1999999999999993</v>
      </c>
    </row>
    <row r="15" spans="2:17" ht="22" thickTop="1" thickBot="1" x14ac:dyDescent="0.4">
      <c r="B15" s="402" t="s">
        <v>300</v>
      </c>
      <c r="C15" s="395">
        <v>126130</v>
      </c>
      <c r="D15" s="394">
        <v>56</v>
      </c>
      <c r="E15" s="395">
        <v>102342</v>
      </c>
      <c r="F15" s="394">
        <v>937.8</v>
      </c>
      <c r="G15" s="394">
        <v>871.6</v>
      </c>
      <c r="H15" s="409"/>
      <c r="K15" s="407" t="s">
        <v>300</v>
      </c>
      <c r="L15" s="407">
        <v>12.2</v>
      </c>
    </row>
    <row r="16" spans="2:17" ht="22" thickTop="1" thickBot="1" x14ac:dyDescent="0.4">
      <c r="B16" s="403" t="s">
        <v>301</v>
      </c>
      <c r="C16" s="397">
        <v>15535</v>
      </c>
      <c r="D16" s="398">
        <v>59.3</v>
      </c>
      <c r="E16" s="397">
        <v>13228</v>
      </c>
      <c r="F16" s="398">
        <v>918.5</v>
      </c>
      <c r="G16" s="398">
        <v>615.9</v>
      </c>
      <c r="H16" s="410"/>
      <c r="K16" s="406" t="s">
        <v>301</v>
      </c>
      <c r="L16" s="406">
        <v>8.6999999999999993</v>
      </c>
    </row>
    <row r="17" spans="2:12" ht="22" thickTop="1" thickBot="1" x14ac:dyDescent="0.4">
      <c r="B17" s="402" t="s">
        <v>302</v>
      </c>
      <c r="C17" s="395">
        <v>22391</v>
      </c>
      <c r="D17" s="394">
        <v>58.4</v>
      </c>
      <c r="E17" s="395">
        <v>17162</v>
      </c>
      <c r="F17" s="394">
        <v>885.1</v>
      </c>
      <c r="G17" s="394">
        <v>771.4</v>
      </c>
      <c r="H17" s="409"/>
      <c r="K17" s="407" t="s">
        <v>302</v>
      </c>
      <c r="L17" s="407">
        <v>10.9</v>
      </c>
    </row>
    <row r="18" spans="2:12" ht="22" thickTop="1" thickBot="1" x14ac:dyDescent="0.4">
      <c r="B18" s="403" t="s">
        <v>303</v>
      </c>
      <c r="C18" s="397">
        <v>128350</v>
      </c>
      <c r="D18" s="398">
        <v>51.8</v>
      </c>
      <c r="E18" s="397">
        <v>122963</v>
      </c>
      <c r="F18" s="398">
        <v>977.3</v>
      </c>
      <c r="G18" s="398">
        <v>784.9</v>
      </c>
      <c r="H18" s="410"/>
      <c r="K18" s="406" t="s">
        <v>303</v>
      </c>
      <c r="L18" s="406">
        <v>8.8000000000000007</v>
      </c>
    </row>
    <row r="19" spans="2:12" ht="22" thickTop="1" thickBot="1" x14ac:dyDescent="0.4">
      <c r="B19" s="402" t="s">
        <v>304</v>
      </c>
      <c r="C19" s="395">
        <v>79649</v>
      </c>
      <c r="D19" s="394">
        <v>59.7</v>
      </c>
      <c r="E19" s="395">
        <v>75368</v>
      </c>
      <c r="F19" s="396">
        <v>1103</v>
      </c>
      <c r="G19" s="394">
        <v>923.4</v>
      </c>
      <c r="H19" s="409"/>
      <c r="K19" s="407" t="s">
        <v>304</v>
      </c>
      <c r="L19" s="407">
        <v>15.2</v>
      </c>
    </row>
    <row r="20" spans="2:12" ht="22" thickTop="1" thickBot="1" x14ac:dyDescent="0.4">
      <c r="B20" s="403" t="s">
        <v>305</v>
      </c>
      <c r="C20" s="397">
        <v>36506</v>
      </c>
      <c r="D20" s="398">
        <v>59.9</v>
      </c>
      <c r="E20" s="397">
        <v>33973</v>
      </c>
      <c r="F20" s="399">
        <v>1061.5</v>
      </c>
      <c r="G20" s="398">
        <v>798</v>
      </c>
      <c r="H20" s="410"/>
      <c r="K20" s="406" t="s">
        <v>305</v>
      </c>
      <c r="L20" s="406">
        <v>13.2</v>
      </c>
    </row>
    <row r="21" spans="2:12" ht="22" thickTop="1" thickBot="1" x14ac:dyDescent="0.4">
      <c r="B21" s="402" t="s">
        <v>306</v>
      </c>
      <c r="C21" s="395">
        <v>34401</v>
      </c>
      <c r="D21" s="394">
        <v>60.3</v>
      </c>
      <c r="E21" s="395">
        <v>31551</v>
      </c>
      <c r="F21" s="396">
        <v>1074.2</v>
      </c>
      <c r="G21" s="394">
        <v>873.2</v>
      </c>
      <c r="H21" s="409"/>
      <c r="K21" s="407" t="s">
        <v>306</v>
      </c>
      <c r="L21" s="407">
        <v>12.7</v>
      </c>
    </row>
    <row r="22" spans="2:12" ht="22" thickTop="1" thickBot="1" x14ac:dyDescent="0.4">
      <c r="B22" s="403" t="s">
        <v>307</v>
      </c>
      <c r="C22" s="397">
        <v>52315</v>
      </c>
      <c r="D22" s="398">
        <v>61.1</v>
      </c>
      <c r="E22" s="397">
        <v>57053</v>
      </c>
      <c r="F22" s="399">
        <v>1264.4000000000001</v>
      </c>
      <c r="G22" s="399">
        <v>1043.8</v>
      </c>
      <c r="H22" s="411"/>
      <c r="K22" s="406" t="s">
        <v>307</v>
      </c>
      <c r="L22" s="406">
        <v>13.4</v>
      </c>
    </row>
    <row r="23" spans="2:12" ht="22" thickTop="1" thickBot="1" x14ac:dyDescent="0.4">
      <c r="B23" s="402" t="s">
        <v>308</v>
      </c>
      <c r="C23" s="395">
        <v>56479</v>
      </c>
      <c r="D23" s="394">
        <v>61.8</v>
      </c>
      <c r="E23" s="395">
        <v>52339</v>
      </c>
      <c r="F23" s="396">
        <v>1140.2</v>
      </c>
      <c r="G23" s="394">
        <v>974.7</v>
      </c>
      <c r="H23" s="409"/>
      <c r="K23" s="407" t="s">
        <v>308</v>
      </c>
      <c r="L23" s="407">
        <v>14.1</v>
      </c>
    </row>
    <row r="24" spans="2:12" ht="22" thickTop="1" thickBot="1" x14ac:dyDescent="0.4">
      <c r="B24" s="403" t="s">
        <v>309</v>
      </c>
      <c r="C24" s="397">
        <v>12093</v>
      </c>
      <c r="D24" s="398">
        <v>49.7</v>
      </c>
      <c r="E24" s="397">
        <v>17364</v>
      </c>
      <c r="F24" s="399">
        <v>1253.4000000000001</v>
      </c>
      <c r="G24" s="398">
        <v>844.3</v>
      </c>
      <c r="H24" s="410"/>
      <c r="K24" s="406" t="s">
        <v>309</v>
      </c>
      <c r="L24" s="406">
        <v>17</v>
      </c>
    </row>
    <row r="25" spans="2:12" ht="22" thickTop="1" thickBot="1" x14ac:dyDescent="0.4">
      <c r="B25" s="402" t="s">
        <v>310</v>
      </c>
      <c r="C25" s="395">
        <v>68782</v>
      </c>
      <c r="D25" s="394">
        <v>56.9</v>
      </c>
      <c r="E25" s="395">
        <v>56456</v>
      </c>
      <c r="F25" s="394">
        <v>915.8</v>
      </c>
      <c r="G25" s="394">
        <v>746.5</v>
      </c>
      <c r="H25" s="409"/>
      <c r="K25" s="407" t="s">
        <v>310</v>
      </c>
      <c r="L25" s="407">
        <v>7.1</v>
      </c>
    </row>
    <row r="26" spans="2:12" ht="22" thickTop="1" thickBot="1" x14ac:dyDescent="0.4">
      <c r="B26" s="403" t="s">
        <v>311</v>
      </c>
      <c r="C26" s="397">
        <v>68584</v>
      </c>
      <c r="D26" s="398">
        <v>48.7</v>
      </c>
      <c r="E26" s="397">
        <v>63366</v>
      </c>
      <c r="F26" s="398">
        <v>907.6</v>
      </c>
      <c r="G26" s="398">
        <v>693.5</v>
      </c>
      <c r="H26" s="410"/>
      <c r="K26" s="406" t="s">
        <v>311</v>
      </c>
      <c r="L26" s="406">
        <v>8.1999999999999993</v>
      </c>
    </row>
    <row r="27" spans="2:12" ht="22" thickTop="1" thickBot="1" x14ac:dyDescent="0.4">
      <c r="B27" s="402" t="s">
        <v>312</v>
      </c>
      <c r="C27" s="395">
        <v>102321</v>
      </c>
      <c r="D27" s="394">
        <v>54</v>
      </c>
      <c r="E27" s="395">
        <v>110499</v>
      </c>
      <c r="F27" s="396">
        <v>1101.2</v>
      </c>
      <c r="G27" s="394">
        <v>855.4</v>
      </c>
      <c r="H27" s="409"/>
      <c r="K27" s="407" t="s">
        <v>312</v>
      </c>
      <c r="L27" s="407">
        <v>14.2</v>
      </c>
    </row>
    <row r="28" spans="2:12" ht="22" thickTop="1" thickBot="1" x14ac:dyDescent="0.4">
      <c r="B28" s="403" t="s">
        <v>313</v>
      </c>
      <c r="C28" s="397">
        <v>64015</v>
      </c>
      <c r="D28" s="398">
        <v>58.2</v>
      </c>
      <c r="E28" s="397">
        <v>51222</v>
      </c>
      <c r="F28" s="398">
        <v>895.9</v>
      </c>
      <c r="G28" s="398">
        <v>710.3</v>
      </c>
      <c r="H28" s="410"/>
      <c r="K28" s="406" t="s">
        <v>313</v>
      </c>
      <c r="L28" s="406">
        <v>12.8</v>
      </c>
    </row>
    <row r="29" spans="2:12" ht="22" thickTop="1" thickBot="1" x14ac:dyDescent="0.4">
      <c r="B29" s="402" t="s">
        <v>314</v>
      </c>
      <c r="C29" s="395">
        <v>34675</v>
      </c>
      <c r="D29" s="394">
        <v>59.7</v>
      </c>
      <c r="E29" s="395">
        <v>37803</v>
      </c>
      <c r="F29" s="396">
        <v>1285.8</v>
      </c>
      <c r="G29" s="396">
        <v>1073.3</v>
      </c>
      <c r="H29" s="412"/>
      <c r="K29" s="407" t="s">
        <v>314</v>
      </c>
      <c r="L29" s="407">
        <v>13.9</v>
      </c>
    </row>
    <row r="30" spans="2:12" ht="22" thickTop="1" thickBot="1" x14ac:dyDescent="0.4">
      <c r="B30" s="403" t="s">
        <v>315</v>
      </c>
      <c r="C30" s="397">
        <v>68985</v>
      </c>
      <c r="D30" s="398">
        <v>57.7</v>
      </c>
      <c r="E30" s="397">
        <v>71851</v>
      </c>
      <c r="F30" s="399">
        <v>1163</v>
      </c>
      <c r="G30" s="398">
        <v>916.7</v>
      </c>
      <c r="H30" s="410"/>
      <c r="K30" s="406" t="s">
        <v>315</v>
      </c>
      <c r="L30" s="406">
        <v>16.5</v>
      </c>
    </row>
    <row r="31" spans="2:12" ht="22" thickTop="1" thickBot="1" x14ac:dyDescent="0.4">
      <c r="B31" s="402" t="s">
        <v>316</v>
      </c>
      <c r="C31" s="395">
        <v>11175</v>
      </c>
      <c r="D31" s="394">
        <v>53.2</v>
      </c>
      <c r="E31" s="395">
        <v>11684</v>
      </c>
      <c r="F31" s="396">
        <v>1040.5999999999999</v>
      </c>
      <c r="G31" s="394">
        <v>795.9</v>
      </c>
      <c r="H31" s="409"/>
      <c r="K31" s="407" t="s">
        <v>316</v>
      </c>
      <c r="L31" s="407">
        <v>18.7</v>
      </c>
    </row>
    <row r="32" spans="2:12" ht="22" thickTop="1" thickBot="1" x14ac:dyDescent="0.4">
      <c r="B32" s="403" t="s">
        <v>317</v>
      </c>
      <c r="C32" s="397">
        <v>24345</v>
      </c>
      <c r="D32" s="398">
        <v>63.6</v>
      </c>
      <c r="E32" s="397">
        <v>18615</v>
      </c>
      <c r="F32" s="398">
        <v>945.9</v>
      </c>
      <c r="G32" s="398">
        <v>773.5</v>
      </c>
      <c r="H32" s="410"/>
      <c r="K32" s="406" t="s">
        <v>317</v>
      </c>
      <c r="L32" s="406">
        <v>12.4</v>
      </c>
    </row>
    <row r="33" spans="2:12" ht="22" thickTop="1" thickBot="1" x14ac:dyDescent="0.4">
      <c r="B33" s="402" t="s">
        <v>318</v>
      </c>
      <c r="C33" s="395">
        <v>33193</v>
      </c>
      <c r="D33" s="394">
        <v>53.2</v>
      </c>
      <c r="E33" s="395">
        <v>30960</v>
      </c>
      <c r="F33" s="394">
        <v>974.3</v>
      </c>
      <c r="G33" s="394">
        <v>842.1</v>
      </c>
      <c r="H33" s="409"/>
      <c r="K33" s="407" t="s">
        <v>318</v>
      </c>
      <c r="L33" s="407">
        <v>13</v>
      </c>
    </row>
    <row r="34" spans="2:12" ht="22" thickTop="1" thickBot="1" x14ac:dyDescent="0.4">
      <c r="B34" s="403" t="s">
        <v>319</v>
      </c>
      <c r="C34" s="397">
        <v>12077</v>
      </c>
      <c r="D34" s="398">
        <v>47.9</v>
      </c>
      <c r="E34" s="397">
        <v>14515</v>
      </c>
      <c r="F34" s="399">
        <v>1040.3</v>
      </c>
      <c r="G34" s="398">
        <v>749.7</v>
      </c>
      <c r="H34" s="410"/>
      <c r="K34" s="406" t="s">
        <v>319</v>
      </c>
      <c r="L34" s="406">
        <v>11.2</v>
      </c>
    </row>
    <row r="35" spans="2:12" ht="22" thickTop="1" thickBot="1" x14ac:dyDescent="0.4">
      <c r="B35" s="402" t="s">
        <v>320</v>
      </c>
      <c r="C35" s="395">
        <v>102893</v>
      </c>
      <c r="D35" s="394">
        <v>58.7</v>
      </c>
      <c r="E35" s="395">
        <v>81490</v>
      </c>
      <c r="F35" s="394">
        <v>879.9</v>
      </c>
      <c r="G35" s="394">
        <v>683.6</v>
      </c>
      <c r="H35" s="409"/>
      <c r="K35" s="407" t="s">
        <v>320</v>
      </c>
      <c r="L35" s="407">
        <v>8.5</v>
      </c>
    </row>
    <row r="36" spans="2:12" ht="22" thickTop="1" thickBot="1" x14ac:dyDescent="0.4">
      <c r="B36" s="403" t="s">
        <v>321</v>
      </c>
      <c r="C36" s="397">
        <v>21614</v>
      </c>
      <c r="D36" s="398">
        <v>53.1</v>
      </c>
      <c r="E36" s="397">
        <v>23655</v>
      </c>
      <c r="F36" s="399">
        <v>1119.3</v>
      </c>
      <c r="G36" s="398">
        <v>901.4</v>
      </c>
      <c r="H36" s="410"/>
      <c r="K36" s="406" t="s">
        <v>321</v>
      </c>
      <c r="L36" s="406">
        <v>13.4</v>
      </c>
    </row>
    <row r="37" spans="2:12" ht="22" thickTop="1" thickBot="1" x14ac:dyDescent="0.4">
      <c r="B37" s="402" t="s">
        <v>322</v>
      </c>
      <c r="C37" s="395">
        <v>207774</v>
      </c>
      <c r="D37" s="394">
        <v>53.6</v>
      </c>
      <c r="E37" s="395">
        <v>173944</v>
      </c>
      <c r="F37" s="394">
        <v>884</v>
      </c>
      <c r="G37" s="394">
        <v>664.5</v>
      </c>
      <c r="H37" s="409"/>
      <c r="K37" s="407" t="s">
        <v>322</v>
      </c>
      <c r="L37" s="407">
        <v>9</v>
      </c>
    </row>
    <row r="38" spans="2:12" ht="22" thickTop="1" thickBot="1" x14ac:dyDescent="0.4">
      <c r="B38" s="403" t="s">
        <v>323</v>
      </c>
      <c r="C38" s="397">
        <v>121562</v>
      </c>
      <c r="D38" s="398">
        <v>57.6</v>
      </c>
      <c r="E38" s="397">
        <v>112923</v>
      </c>
      <c r="F38" s="399">
        <v>1055.5</v>
      </c>
      <c r="G38" s="398">
        <v>877.1</v>
      </c>
      <c r="H38" s="410"/>
      <c r="K38" s="406" t="s">
        <v>323</v>
      </c>
      <c r="L38" s="406">
        <v>15</v>
      </c>
    </row>
    <row r="39" spans="2:12" ht="22" thickTop="1" thickBot="1" x14ac:dyDescent="0.4">
      <c r="B39" s="402" t="s">
        <v>324</v>
      </c>
      <c r="C39" s="395">
        <v>9567</v>
      </c>
      <c r="D39" s="394">
        <v>62</v>
      </c>
      <c r="E39" s="395">
        <v>7041</v>
      </c>
      <c r="F39" s="394">
        <v>903.5</v>
      </c>
      <c r="G39" s="394">
        <v>739.2</v>
      </c>
      <c r="H39" s="409"/>
      <c r="K39" s="407" t="s">
        <v>324</v>
      </c>
      <c r="L39" s="407">
        <v>17.5</v>
      </c>
    </row>
    <row r="40" spans="2:12" ht="22" thickTop="1" thickBot="1" x14ac:dyDescent="0.4">
      <c r="B40" s="403" t="s">
        <v>325</v>
      </c>
      <c r="C40" s="397">
        <v>128231</v>
      </c>
      <c r="D40" s="398">
        <v>57.3</v>
      </c>
      <c r="E40" s="397">
        <v>138209</v>
      </c>
      <c r="F40" s="399">
        <v>1175.5999999999999</v>
      </c>
      <c r="G40" s="398">
        <v>917.2</v>
      </c>
      <c r="H40" s="410"/>
      <c r="K40" s="406" t="s">
        <v>325</v>
      </c>
      <c r="L40" s="406">
        <v>15.8</v>
      </c>
    </row>
    <row r="41" spans="2:12" ht="22" thickTop="1" thickBot="1" x14ac:dyDescent="0.4">
      <c r="B41" s="402" t="s">
        <v>326</v>
      </c>
      <c r="C41" s="395">
        <v>48332</v>
      </c>
      <c r="D41" s="394">
        <v>60.4</v>
      </c>
      <c r="E41" s="395">
        <v>47976</v>
      </c>
      <c r="F41" s="396">
        <v>1193.5</v>
      </c>
      <c r="G41" s="396">
        <v>1025.5999999999999</v>
      </c>
      <c r="H41" s="412"/>
      <c r="K41" s="407" t="s">
        <v>326</v>
      </c>
      <c r="L41" s="407">
        <v>15.2</v>
      </c>
    </row>
    <row r="42" spans="2:12" ht="22" thickTop="1" thickBot="1" x14ac:dyDescent="0.4">
      <c r="B42" s="403" t="s">
        <v>327</v>
      </c>
      <c r="C42" s="397">
        <v>39493</v>
      </c>
      <c r="D42" s="398">
        <v>47.3</v>
      </c>
      <c r="E42" s="397">
        <v>44598</v>
      </c>
      <c r="F42" s="399">
        <v>1051.8</v>
      </c>
      <c r="G42" s="398">
        <v>811.3</v>
      </c>
      <c r="H42" s="410"/>
      <c r="K42" s="406" t="s">
        <v>327</v>
      </c>
      <c r="L42" s="406">
        <v>11.1</v>
      </c>
    </row>
    <row r="43" spans="2:12" ht="22" thickTop="1" thickBot="1" x14ac:dyDescent="0.4">
      <c r="B43" s="402" t="s">
        <v>328</v>
      </c>
      <c r="C43" s="395">
        <v>130252</v>
      </c>
      <c r="D43" s="394">
        <v>53.3</v>
      </c>
      <c r="E43" s="395">
        <v>147181</v>
      </c>
      <c r="F43" s="396">
        <v>1134.5999999999999</v>
      </c>
      <c r="G43" s="394">
        <v>818.2</v>
      </c>
      <c r="H43" s="409"/>
      <c r="K43" s="407" t="s">
        <v>328</v>
      </c>
      <c r="L43" s="407">
        <v>16.100000000000001</v>
      </c>
    </row>
    <row r="44" spans="2:12" ht="22" thickTop="1" thickBot="1" x14ac:dyDescent="0.4">
      <c r="B44" s="403" t="s">
        <v>329</v>
      </c>
      <c r="C44" s="397">
        <v>10269</v>
      </c>
      <c r="D44" s="398">
        <v>47.5</v>
      </c>
      <c r="E44" s="397">
        <v>10704</v>
      </c>
      <c r="F44" s="398">
        <v>978.7</v>
      </c>
      <c r="G44" s="398">
        <v>714</v>
      </c>
      <c r="H44" s="410"/>
      <c r="K44" s="406" t="s">
        <v>329</v>
      </c>
      <c r="L44" s="406">
        <v>11.7</v>
      </c>
    </row>
    <row r="45" spans="2:12" ht="22" thickTop="1" thickBot="1" x14ac:dyDescent="0.4">
      <c r="B45" s="402" t="s">
        <v>330</v>
      </c>
      <c r="C45" s="395">
        <v>57820</v>
      </c>
      <c r="D45" s="394">
        <v>57</v>
      </c>
      <c r="E45" s="395">
        <v>61052</v>
      </c>
      <c r="F45" s="396">
        <v>1155.7</v>
      </c>
      <c r="G45" s="394">
        <v>918.8</v>
      </c>
      <c r="H45" s="409"/>
      <c r="K45" s="407" t="s">
        <v>330</v>
      </c>
      <c r="L45" s="407">
        <v>14</v>
      </c>
    </row>
    <row r="46" spans="2:12" ht="22" thickTop="1" thickBot="1" x14ac:dyDescent="0.4">
      <c r="B46" s="403" t="s">
        <v>331</v>
      </c>
      <c r="C46" s="397">
        <v>11201</v>
      </c>
      <c r="D46" s="398">
        <v>66.5</v>
      </c>
      <c r="E46" s="397">
        <v>9016</v>
      </c>
      <c r="F46" s="398">
        <v>991</v>
      </c>
      <c r="G46" s="398">
        <v>801</v>
      </c>
      <c r="H46" s="410"/>
      <c r="K46" s="406" t="s">
        <v>331</v>
      </c>
      <c r="L46" s="406">
        <v>16.600000000000001</v>
      </c>
    </row>
    <row r="47" spans="2:12" ht="22" thickTop="1" thickBot="1" x14ac:dyDescent="0.4">
      <c r="B47" s="402" t="s">
        <v>332</v>
      </c>
      <c r="C47" s="395">
        <v>82265</v>
      </c>
      <c r="D47" s="394">
        <v>59.3</v>
      </c>
      <c r="E47" s="395">
        <v>84989</v>
      </c>
      <c r="F47" s="396">
        <v>1205.3</v>
      </c>
      <c r="G47" s="396">
        <v>1009.2</v>
      </c>
      <c r="H47" s="412"/>
      <c r="K47" s="407" t="s">
        <v>332</v>
      </c>
      <c r="L47" s="407">
        <v>16.100000000000001</v>
      </c>
    </row>
    <row r="48" spans="2:12" ht="22" thickTop="1" thickBot="1" x14ac:dyDescent="0.4">
      <c r="B48" s="403" t="s">
        <v>333</v>
      </c>
      <c r="C48" s="397">
        <v>389741</v>
      </c>
      <c r="D48" s="398">
        <v>61.9</v>
      </c>
      <c r="E48" s="397">
        <v>241441</v>
      </c>
      <c r="F48" s="398">
        <v>804</v>
      </c>
      <c r="G48" s="398">
        <v>816.9</v>
      </c>
      <c r="H48" s="410"/>
      <c r="K48" s="406" t="s">
        <v>333</v>
      </c>
      <c r="L48" s="406">
        <v>9.4</v>
      </c>
    </row>
    <row r="49" spans="2:12" ht="22" thickTop="1" thickBot="1" x14ac:dyDescent="0.4">
      <c r="B49" s="402" t="s">
        <v>334</v>
      </c>
      <c r="C49" s="395">
        <v>45768</v>
      </c>
      <c r="D49" s="394">
        <v>61.3</v>
      </c>
      <c r="E49" s="395">
        <v>21886</v>
      </c>
      <c r="F49" s="394">
        <v>647.4</v>
      </c>
      <c r="G49" s="394">
        <v>755</v>
      </c>
      <c r="H49" s="409"/>
      <c r="K49" s="407" t="s">
        <v>334</v>
      </c>
      <c r="L49" s="407">
        <v>5.0999999999999996</v>
      </c>
    </row>
    <row r="50" spans="2:12" ht="22" thickTop="1" thickBot="1" x14ac:dyDescent="0.4">
      <c r="B50" s="403" t="s">
        <v>335</v>
      </c>
      <c r="C50" s="397">
        <v>5316</v>
      </c>
      <c r="D50" s="398">
        <v>44.3</v>
      </c>
      <c r="E50" s="397">
        <v>6971</v>
      </c>
      <c r="F50" s="399">
        <v>1077.3</v>
      </c>
      <c r="G50" s="398">
        <v>757.6</v>
      </c>
      <c r="H50" s="410"/>
      <c r="K50" s="406" t="s">
        <v>335</v>
      </c>
      <c r="L50" s="406">
        <v>12.9</v>
      </c>
    </row>
    <row r="51" spans="2:12" ht="22" thickTop="1" thickBot="1" x14ac:dyDescent="0.4">
      <c r="B51" s="402" t="s">
        <v>336</v>
      </c>
      <c r="C51" s="395">
        <v>95630</v>
      </c>
      <c r="D51" s="394">
        <v>55.6</v>
      </c>
      <c r="E51" s="395">
        <v>82935</v>
      </c>
      <c r="F51" s="394">
        <v>955.1</v>
      </c>
      <c r="G51" s="394">
        <v>794.1</v>
      </c>
      <c r="H51" s="409"/>
      <c r="K51" s="407" t="s">
        <v>336</v>
      </c>
      <c r="L51" s="407">
        <v>7.9</v>
      </c>
    </row>
    <row r="52" spans="2:12" ht="22" thickTop="1" thickBot="1" x14ac:dyDescent="0.4">
      <c r="B52" s="403" t="s">
        <v>337</v>
      </c>
      <c r="C52" s="397">
        <v>83333</v>
      </c>
      <c r="D52" s="398">
        <v>53.3</v>
      </c>
      <c r="E52" s="397">
        <v>69194</v>
      </c>
      <c r="F52" s="398">
        <v>888.7</v>
      </c>
      <c r="G52" s="398">
        <v>757.9</v>
      </c>
      <c r="H52" s="410"/>
      <c r="K52" s="406" t="s">
        <v>337</v>
      </c>
      <c r="L52" s="406">
        <v>8.4</v>
      </c>
    </row>
    <row r="53" spans="2:12" ht="22" thickTop="1" thickBot="1" x14ac:dyDescent="0.4">
      <c r="B53" s="402" t="s">
        <v>338</v>
      </c>
      <c r="C53" s="395">
        <v>16929</v>
      </c>
      <c r="D53" s="394">
        <v>54</v>
      </c>
      <c r="E53" s="395">
        <v>27507</v>
      </c>
      <c r="F53" s="396">
        <v>1549.6</v>
      </c>
      <c r="G53" s="396">
        <v>1115.5999999999999</v>
      </c>
      <c r="H53" s="412"/>
      <c r="K53" s="407" t="s">
        <v>338</v>
      </c>
      <c r="L53" s="407">
        <v>23.8</v>
      </c>
    </row>
    <row r="54" spans="2:12" ht="22" thickTop="1" thickBot="1" x14ac:dyDescent="0.4">
      <c r="B54" s="403" t="s">
        <v>339</v>
      </c>
      <c r="C54" s="397">
        <v>60049</v>
      </c>
      <c r="D54" s="398">
        <v>54.2</v>
      </c>
      <c r="E54" s="397">
        <v>60590</v>
      </c>
      <c r="F54" s="399">
        <v>1028.2</v>
      </c>
      <c r="G54" s="398">
        <v>791.5</v>
      </c>
      <c r="H54" s="410"/>
      <c r="K54" s="406" t="s">
        <v>339</v>
      </c>
      <c r="L54" s="406">
        <v>12.9</v>
      </c>
    </row>
    <row r="55" spans="2:12" ht="22" thickTop="1" thickBot="1" x14ac:dyDescent="0.4">
      <c r="B55" s="402" t="s">
        <v>340</v>
      </c>
      <c r="C55" s="395">
        <v>6049</v>
      </c>
      <c r="D55" s="394">
        <v>55.4</v>
      </c>
      <c r="E55" s="395">
        <v>5905</v>
      </c>
      <c r="F55" s="396">
        <v>1015.7</v>
      </c>
      <c r="G55" s="394">
        <v>826.8</v>
      </c>
      <c r="H55" s="409"/>
      <c r="K55" s="407" t="s">
        <v>340</v>
      </c>
      <c r="L55" s="407">
        <v>15.4</v>
      </c>
    </row>
    <row r="56" spans="2:12" ht="22" thickTop="1" thickBot="1" x14ac:dyDescent="0.4">
      <c r="B56" s="403" t="s">
        <v>341</v>
      </c>
      <c r="C56" s="397">
        <v>19112</v>
      </c>
      <c r="D56" s="398">
        <v>31.1</v>
      </c>
      <c r="E56" s="397">
        <v>35111</v>
      </c>
      <c r="F56" s="399">
        <v>1089.8</v>
      </c>
      <c r="G56" s="398">
        <v>650.1</v>
      </c>
      <c r="H56" s="410"/>
    </row>
    <row r="57" spans="2:12" ht="21.5" thickBot="1" x14ac:dyDescent="0.4">
      <c r="B57" s="402" t="s">
        <v>342</v>
      </c>
      <c r="C57" s="394">
        <v>868</v>
      </c>
      <c r="D57" s="394">
        <v>46.8</v>
      </c>
      <c r="E57" s="394">
        <v>731</v>
      </c>
      <c r="F57" s="394">
        <v>693.5</v>
      </c>
      <c r="G57" s="394">
        <v>531.20000000000005</v>
      </c>
      <c r="H57" s="409"/>
    </row>
    <row r="58" spans="2:12" ht="21.5" thickBot="1" x14ac:dyDescent="0.4">
      <c r="B58" s="403" t="s">
        <v>343</v>
      </c>
      <c r="C58" s="397">
        <v>2518</v>
      </c>
      <c r="D58" s="398">
        <v>76.900000000000006</v>
      </c>
      <c r="E58" s="397">
        <v>1235</v>
      </c>
      <c r="F58" s="398">
        <v>730.4</v>
      </c>
      <c r="G58" s="398">
        <v>965.6</v>
      </c>
      <c r="H58" s="410"/>
    </row>
    <row r="59" spans="2:12" ht="21.5" thickBot="1" x14ac:dyDescent="0.4">
      <c r="B59" s="402" t="s">
        <v>344</v>
      </c>
      <c r="C59" s="394" t="s">
        <v>345</v>
      </c>
      <c r="D59" s="394" t="s">
        <v>345</v>
      </c>
      <c r="E59" s="394" t="s">
        <v>345</v>
      </c>
      <c r="F59" s="394" t="s">
        <v>345</v>
      </c>
      <c r="G59" s="394" t="s">
        <v>345</v>
      </c>
      <c r="H59" s="409"/>
    </row>
    <row r="60" spans="2:12" ht="21" x14ac:dyDescent="0.35">
      <c r="B60" s="403" t="s">
        <v>346</v>
      </c>
      <c r="C60" s="398">
        <v>467</v>
      </c>
      <c r="D60" s="398">
        <v>51.5</v>
      </c>
      <c r="E60" s="398">
        <v>271</v>
      </c>
      <c r="F60" s="398">
        <v>526.5</v>
      </c>
      <c r="G60" s="398">
        <v>839.3</v>
      </c>
      <c r="H60" s="410"/>
    </row>
    <row r="63" spans="2:12" ht="15" thickBot="1" x14ac:dyDescent="0.4"/>
    <row r="64" spans="2:12" ht="21.75" customHeight="1" thickTop="1" thickBot="1" x14ac:dyDescent="0.4">
      <c r="B64" s="404" t="s">
        <v>289</v>
      </c>
      <c r="C64" s="404"/>
      <c r="D64" s="404"/>
      <c r="E64" s="404"/>
      <c r="F64" s="404"/>
      <c r="G64" s="404"/>
      <c r="H64" s="4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94ba9b2-505e-472b-819b-697ef008b9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912EACA4AB56429ABC879E96681569" ma:contentTypeVersion="7" ma:contentTypeDescription="Create a new document." ma:contentTypeScope="" ma:versionID="358079ef1d3558ae259ec47b382b115d">
  <xsd:schema xmlns:xsd="http://www.w3.org/2001/XMLSchema" xmlns:xs="http://www.w3.org/2001/XMLSchema" xmlns:p="http://schemas.microsoft.com/office/2006/metadata/properties" xmlns:ns3="a94ba9b2-505e-472b-819b-697ef008b9b8" targetNamespace="http://schemas.microsoft.com/office/2006/metadata/properties" ma:root="true" ma:fieldsID="29edcd53aa765c3cc3f70b09ac3ebdbd" ns3:_="">
    <xsd:import namespace="a94ba9b2-505e-472b-819b-697ef008b9b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ba9b2-505e-472b-819b-697ef008b9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activity" ma:index="14"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B51145-6F8D-4D3F-ABDA-6F7F75E70DA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a94ba9b2-505e-472b-819b-697ef008b9b8"/>
    <ds:schemaRef ds:uri="http://www.w3.org/XML/1998/namespace"/>
    <ds:schemaRef ds:uri="http://purl.org/dc/dcmitype/"/>
  </ds:schemaRefs>
</ds:datastoreItem>
</file>

<file path=customXml/itemProps2.xml><?xml version="1.0" encoding="utf-8"?>
<ds:datastoreItem xmlns:ds="http://schemas.openxmlformats.org/officeDocument/2006/customXml" ds:itemID="{550F1CA9-21F1-4430-9EF8-7AFD977209E3}">
  <ds:schemaRefs>
    <ds:schemaRef ds:uri="http://schemas.microsoft.com/sharepoint/v3/contenttype/forms"/>
  </ds:schemaRefs>
</ds:datastoreItem>
</file>

<file path=customXml/itemProps3.xml><?xml version="1.0" encoding="utf-8"?>
<ds:datastoreItem xmlns:ds="http://schemas.openxmlformats.org/officeDocument/2006/customXml" ds:itemID="{935A0598-D40C-466F-AA5E-8DF876F6C5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4ba9b2-505e-472b-819b-697ef008b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Frequently Asked Questions</vt:lpstr>
      <vt:lpstr>data entry DASHBOARD</vt:lpstr>
      <vt:lpstr>select results DASHBOARD </vt:lpstr>
      <vt:lpstr>Smoking</vt:lpstr>
      <vt:lpstr>Diabetes PG</vt:lpstr>
      <vt:lpstr>BMI&gt;30</vt:lpstr>
      <vt:lpstr>Examples of outcome prevalence</vt:lpstr>
      <vt:lpstr>Examples of exposure prevalence</vt:lpstr>
      <vt:lpstr>US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Pierpaolo</dc:creator>
  <cp:lastModifiedBy>Lorenzo Botto</cp:lastModifiedBy>
  <cp:lastPrinted>2015-07-13T12:04:23Z</cp:lastPrinted>
  <dcterms:created xsi:type="dcterms:W3CDTF">2012-11-12T10:31:01Z</dcterms:created>
  <dcterms:modified xsi:type="dcterms:W3CDTF">2026-05-29T20:52:31Z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0x01010058912EACA4AB56429ABC879E96681569</vt:lpwstr>
  </property>
</Properties>
</file>